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EED\BWG\Budget Database\"/>
    </mc:Choice>
  </mc:AlternateContent>
  <xr:revisionPtr revIDLastSave="0" documentId="13_ncr:1_{91934438-A4E2-46FE-892D-B8D3B9F2CCAC}" xr6:coauthVersionLast="45" xr6:coauthVersionMax="47" xr10:uidLastSave="{00000000-0000-0000-0000-000000000000}"/>
  <bookViews>
    <workbookView xWindow="-120" yWindow="-120" windowWidth="20730" windowHeight="11160" firstSheet="1" activeTab="8" xr2:uid="{9CC6E888-6B12-46F6-BD1C-660D92D4B26A}"/>
  </bookViews>
  <sheets>
    <sheet name="Table A1" sheetId="1" r:id="rId1"/>
    <sheet name="Table A2" sheetId="2" r:id="rId2"/>
    <sheet name="Table B1" sheetId="3" r:id="rId3"/>
    <sheet name="Table B1.1" sheetId="4" r:id="rId4"/>
    <sheet name="Table B2" sheetId="5" r:id="rId5"/>
    <sheet name="Table C1" sheetId="6" r:id="rId6"/>
    <sheet name="Table C2" sheetId="7" r:id="rId7"/>
    <sheet name="Table D" sheetId="8" r:id="rId8"/>
    <sheet name="Table 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" l="1"/>
  <c r="C8" i="3"/>
  <c r="C11" i="3"/>
  <c r="C9" i="3"/>
  <c r="B11" i="8" l="1"/>
  <c r="B12" i="8"/>
  <c r="B19" i="7"/>
  <c r="D8" i="7"/>
  <c r="E8" i="7"/>
  <c r="C9" i="7"/>
  <c r="B9" i="7"/>
  <c r="B10" i="7"/>
  <c r="C11" i="7"/>
  <c r="B68" i="6" l="1"/>
  <c r="C45" i="6"/>
  <c r="D45" i="6"/>
  <c r="E45" i="6"/>
  <c r="E43" i="6" s="1"/>
  <c r="D43" i="6"/>
  <c r="C43" i="6"/>
  <c r="C40" i="6"/>
  <c r="E40" i="6"/>
  <c r="C32" i="6"/>
  <c r="C12" i="6"/>
  <c r="D12" i="6"/>
  <c r="E12" i="6"/>
  <c r="E7" i="6"/>
  <c r="E70" i="6"/>
  <c r="E68" i="6" s="1"/>
  <c r="E65" i="6" s="1"/>
  <c r="E62" i="6" s="1"/>
  <c r="E59" i="6" s="1"/>
  <c r="E57" i="6" s="1"/>
  <c r="E54" i="6" s="1"/>
  <c r="E51" i="6" s="1"/>
  <c r="E48" i="6" s="1"/>
  <c r="E37" i="6" s="1"/>
  <c r="E35" i="6" s="1"/>
  <c r="E32" i="6" s="1"/>
  <c r="C10" i="6"/>
  <c r="C70" i="6"/>
  <c r="C68" i="6" s="1"/>
  <c r="C65" i="6" s="1"/>
  <c r="C62" i="6" s="1"/>
  <c r="C59" i="6" s="1"/>
  <c r="C57" i="6" s="1"/>
  <c r="C54" i="6" s="1"/>
  <c r="C51" i="6" s="1"/>
  <c r="C48" i="6" s="1"/>
  <c r="F72" i="6"/>
  <c r="B18" i="6"/>
  <c r="B70" i="6"/>
  <c r="B62" i="6"/>
  <c r="B57" i="6"/>
  <c r="B48" i="6"/>
  <c r="B37" i="6"/>
  <c r="B35" i="6"/>
  <c r="B26" i="6"/>
  <c r="B24" i="6"/>
  <c r="B22" i="6"/>
  <c r="B20" i="6"/>
  <c r="B10" i="6"/>
  <c r="B12" i="6"/>
  <c r="D7" i="6"/>
  <c r="H7" i="5"/>
  <c r="B65" i="6" l="1"/>
  <c r="C37" i="6"/>
  <c r="C35" i="6" s="1"/>
  <c r="C29" i="6" s="1"/>
  <c r="C26" i="6" s="1"/>
  <c r="C24" i="6" s="1"/>
  <c r="C22" i="6" s="1"/>
  <c r="C20" i="6" s="1"/>
  <c r="E29" i="6"/>
  <c r="E26" i="6" s="1"/>
  <c r="E24" i="6" s="1"/>
  <c r="E22" i="6" s="1"/>
  <c r="E20" i="6" s="1"/>
  <c r="C18" i="6"/>
  <c r="C15" i="6" s="1"/>
  <c r="C7" i="6" s="1"/>
  <c r="E18" i="6"/>
  <c r="E15" i="6" s="1"/>
  <c r="E10" i="6" s="1"/>
  <c r="F71" i="6"/>
  <c r="B59" i="6"/>
  <c r="B54" i="6" s="1"/>
  <c r="B51" i="6" s="1"/>
  <c r="B45" i="6" s="1"/>
  <c r="B43" i="6" s="1"/>
  <c r="B40" i="6" s="1"/>
  <c r="B32" i="6"/>
  <c r="B29" i="6" s="1"/>
  <c r="B15" i="6" s="1"/>
  <c r="B7" i="6"/>
  <c r="F70" i="6" l="1"/>
  <c r="F69" i="6" l="1"/>
  <c r="F68" i="6" l="1"/>
  <c r="F67" i="6" l="1"/>
  <c r="F66" i="6" l="1"/>
  <c r="F64" i="6" l="1"/>
  <c r="F63" i="6" l="1"/>
  <c r="F61" i="6" l="1"/>
  <c r="F60" i="6" l="1"/>
  <c r="F58" i="6" l="1"/>
  <c r="D8" i="5"/>
  <c r="B8" i="5" s="1"/>
  <c r="D9" i="5"/>
  <c r="F57" i="6" l="1"/>
  <c r="B19" i="4"/>
  <c r="B25" i="4"/>
  <c r="B8" i="4"/>
  <c r="F56" i="6" l="1"/>
  <c r="I84" i="3"/>
  <c r="C84" i="3"/>
  <c r="B84" i="3" s="1"/>
  <c r="B83" i="3"/>
  <c r="I51" i="3"/>
  <c r="I50" i="3"/>
  <c r="I47" i="3"/>
  <c r="I48" i="3"/>
  <c r="I55" i="3"/>
  <c r="I46" i="3"/>
  <c r="I49" i="3"/>
  <c r="B50" i="3"/>
  <c r="I52" i="3"/>
  <c r="I53" i="3"/>
  <c r="I54" i="3"/>
  <c r="B54" i="3" s="1"/>
  <c r="I56" i="3"/>
  <c r="I57" i="3"/>
  <c r="I58" i="3"/>
  <c r="B58" i="3" s="1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B59" i="3"/>
  <c r="B75" i="3"/>
  <c r="B162" i="3"/>
  <c r="B164" i="3"/>
  <c r="B80" i="3"/>
  <c r="B161" i="3"/>
  <c r="B165" i="3"/>
  <c r="B71" i="3"/>
  <c r="B160" i="3"/>
  <c r="B66" i="3"/>
  <c r="B159" i="3"/>
  <c r="B163" i="3"/>
  <c r="B167" i="3"/>
  <c r="I42" i="3"/>
  <c r="I34" i="3"/>
  <c r="C32" i="3"/>
  <c r="B166" i="3"/>
  <c r="I22" i="3"/>
  <c r="C19" i="3"/>
  <c r="C20" i="3"/>
  <c r="I20" i="3"/>
  <c r="I19" i="3"/>
  <c r="B19" i="3" s="1"/>
  <c r="C18" i="3"/>
  <c r="C21" i="3"/>
  <c r="I18" i="3"/>
  <c r="I15" i="3"/>
  <c r="I12" i="3"/>
  <c r="C10" i="3"/>
  <c r="I8" i="3"/>
  <c r="G100" i="2"/>
  <c r="G101" i="2"/>
  <c r="G99" i="2"/>
  <c r="G97" i="2"/>
  <c r="G71" i="2"/>
  <c r="G73" i="2"/>
  <c r="G75" i="2"/>
  <c r="G81" i="2"/>
  <c r="G85" i="2"/>
  <c r="G87" i="2"/>
  <c r="G90" i="2"/>
  <c r="G67" i="2"/>
  <c r="G69" i="2"/>
  <c r="G62" i="2"/>
  <c r="G31" i="2"/>
  <c r="G33" i="2"/>
  <c r="G35" i="2"/>
  <c r="G16" i="2"/>
  <c r="F100" i="2"/>
  <c r="F101" i="2"/>
  <c r="F96" i="2"/>
  <c r="G96" i="2" s="1"/>
  <c r="F97" i="2"/>
  <c r="F93" i="2"/>
  <c r="G93" i="2" s="1"/>
  <c r="F66" i="2"/>
  <c r="G66" i="2" s="1"/>
  <c r="F67" i="2"/>
  <c r="F68" i="2"/>
  <c r="G68" i="2" s="1"/>
  <c r="F69" i="2"/>
  <c r="F71" i="2"/>
  <c r="F72" i="2"/>
  <c r="G72" i="2" s="1"/>
  <c r="F73" i="2"/>
  <c r="F74" i="2"/>
  <c r="G74" i="2" s="1"/>
  <c r="F75" i="2"/>
  <c r="F76" i="2"/>
  <c r="G76" i="2" s="1"/>
  <c r="F78" i="2"/>
  <c r="G78" i="2" s="1"/>
  <c r="F80" i="2"/>
  <c r="G80" i="2" s="1"/>
  <c r="F81" i="2"/>
  <c r="F82" i="2"/>
  <c r="G82" i="2" s="1"/>
  <c r="F84" i="2"/>
  <c r="G84" i="2" s="1"/>
  <c r="F85" i="2"/>
  <c r="F86" i="2"/>
  <c r="G86" i="2" s="1"/>
  <c r="F87" i="2"/>
  <c r="F90" i="2"/>
  <c r="F62" i="2"/>
  <c r="F56" i="2"/>
  <c r="G56" i="2" s="1"/>
  <c r="F57" i="2"/>
  <c r="G57" i="2" s="1"/>
  <c r="F59" i="2"/>
  <c r="G59" i="2" s="1"/>
  <c r="F60" i="2"/>
  <c r="G60" i="2" s="1"/>
  <c r="F55" i="2"/>
  <c r="F53" i="2"/>
  <c r="G53" i="2" s="1"/>
  <c r="F49" i="2"/>
  <c r="G49" i="2" s="1"/>
  <c r="F50" i="2"/>
  <c r="G50" i="2" s="1"/>
  <c r="F51" i="2"/>
  <c r="G51" i="2" s="1"/>
  <c r="F52" i="2"/>
  <c r="F45" i="2"/>
  <c r="G45" i="2" s="1"/>
  <c r="F46" i="2"/>
  <c r="F44" i="2"/>
  <c r="G44" i="2" s="1"/>
  <c r="F41" i="2"/>
  <c r="G41" i="2" s="1"/>
  <c r="F42" i="2"/>
  <c r="G42" i="2" s="1"/>
  <c r="F37" i="2"/>
  <c r="G37" i="2" s="1"/>
  <c r="F33" i="2"/>
  <c r="F34" i="2"/>
  <c r="G34" i="2" s="1"/>
  <c r="F35" i="2"/>
  <c r="F30" i="2"/>
  <c r="G30" i="2" s="1"/>
  <c r="F31" i="2"/>
  <c r="F24" i="2"/>
  <c r="G24" i="2" s="1"/>
  <c r="F25" i="2"/>
  <c r="G25" i="2" s="1"/>
  <c r="F27" i="2"/>
  <c r="G27" i="2" s="1"/>
  <c r="F28" i="2"/>
  <c r="G28" i="2" s="1"/>
  <c r="F29" i="2"/>
  <c r="G29" i="2" s="1"/>
  <c r="F19" i="2"/>
  <c r="G19" i="2" s="1"/>
  <c r="F21" i="2"/>
  <c r="G21" i="2" s="1"/>
  <c r="F16" i="2"/>
  <c r="F10" i="2"/>
  <c r="G10" i="2" s="1"/>
  <c r="F55" i="6" l="1"/>
  <c r="B20" i="3"/>
  <c r="B18" i="3"/>
  <c r="B8" i="3"/>
  <c r="E65" i="2" l="1"/>
  <c r="F53" i="6" l="1"/>
  <c r="E83" i="2"/>
  <c r="E79" i="2"/>
  <c r="E77" i="2"/>
  <c r="E99" i="2"/>
  <c r="E92" i="2"/>
  <c r="E89" i="2"/>
  <c r="E70" i="2"/>
  <c r="E63" i="2"/>
  <c r="E58" i="2"/>
  <c r="E54" i="2"/>
  <c r="E48" i="2"/>
  <c r="E40" i="2"/>
  <c r="E36" i="2"/>
  <c r="E32" i="2"/>
  <c r="E26" i="2"/>
  <c r="E23" i="2"/>
  <c r="E20" i="2"/>
  <c r="E18" i="2"/>
  <c r="E15" i="2"/>
  <c r="F52" i="6" l="1"/>
  <c r="E47" i="2"/>
  <c r="E14" i="2"/>
  <c r="E39" i="2"/>
  <c r="E88" i="2"/>
  <c r="E94" i="2"/>
  <c r="E13" i="2"/>
  <c r="E38" i="2"/>
  <c r="G62" i="1"/>
  <c r="G86" i="1"/>
  <c r="G88" i="1"/>
  <c r="G89" i="1"/>
  <c r="G90" i="1"/>
  <c r="G92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7" i="1"/>
  <c r="G158" i="1"/>
  <c r="G159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65" i="1"/>
  <c r="G66" i="1"/>
  <c r="G68" i="1"/>
  <c r="G69" i="1"/>
  <c r="G70" i="1"/>
  <c r="G71" i="1"/>
  <c r="G72" i="1"/>
  <c r="G73" i="1"/>
  <c r="G74" i="1"/>
  <c r="G76" i="1"/>
  <c r="G77" i="1"/>
  <c r="G78" i="1"/>
  <c r="G79" i="1"/>
  <c r="G81" i="1"/>
  <c r="G82" i="1"/>
  <c r="G64" i="1"/>
  <c r="G61" i="1"/>
  <c r="G60" i="1"/>
  <c r="G55" i="1"/>
  <c r="G56" i="1"/>
  <c r="G57" i="1"/>
  <c r="G54" i="1"/>
  <c r="G40" i="1"/>
  <c r="G41" i="1"/>
  <c r="G42" i="1"/>
  <c r="G43" i="1"/>
  <c r="G44" i="1"/>
  <c r="G45" i="1"/>
  <c r="G46" i="1"/>
  <c r="G47" i="1"/>
  <c r="G49" i="1"/>
  <c r="G50" i="1"/>
  <c r="G51" i="1"/>
  <c r="G52" i="1"/>
  <c r="G39" i="1"/>
  <c r="G37" i="1"/>
  <c r="G28" i="1"/>
  <c r="G29" i="1"/>
  <c r="G30" i="1"/>
  <c r="G27" i="1"/>
  <c r="G25" i="1"/>
  <c r="G24" i="1"/>
  <c r="G23" i="1"/>
  <c r="G26" i="1"/>
  <c r="G31" i="1"/>
  <c r="G21" i="1"/>
  <c r="G15" i="1"/>
  <c r="G16" i="1"/>
  <c r="G17" i="1"/>
  <c r="G18" i="1"/>
  <c r="G8" i="1"/>
  <c r="G9" i="1"/>
  <c r="G10" i="1"/>
  <c r="G11" i="1"/>
  <c r="G12" i="1"/>
  <c r="G13" i="1"/>
  <c r="G1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E163" i="1"/>
  <c r="E162" i="1" s="1"/>
  <c r="E159" i="1"/>
  <c r="D155" i="1"/>
  <c r="D154" i="1" s="1"/>
  <c r="E155" i="1"/>
  <c r="E154" i="1" s="1"/>
  <c r="E152" i="1" s="1"/>
  <c r="E151" i="1" s="1"/>
  <c r="E131" i="1"/>
  <c r="D131" i="1"/>
  <c r="E173" i="1"/>
  <c r="E172" i="1" s="1"/>
  <c r="E169" i="1"/>
  <c r="E168" i="1" s="1"/>
  <c r="E145" i="1"/>
  <c r="E143" i="1"/>
  <c r="E141" i="1"/>
  <c r="E140" i="1" s="1"/>
  <c r="E138" i="1"/>
  <c r="E137" i="1" s="1"/>
  <c r="E133" i="1"/>
  <c r="E128" i="1"/>
  <c r="E126" i="1"/>
  <c r="E123" i="1"/>
  <c r="E114" i="1"/>
  <c r="E108" i="1"/>
  <c r="E102" i="1"/>
  <c r="E95" i="1"/>
  <c r="E86" i="1"/>
  <c r="E77" i="1"/>
  <c r="E69" i="1"/>
  <c r="E65" i="1"/>
  <c r="E57" i="1"/>
  <c r="E49" i="1"/>
  <c r="E41" i="1"/>
  <c r="E37" i="1"/>
  <c r="E35" i="1"/>
  <c r="E32" i="1"/>
  <c r="E27" i="1"/>
  <c r="E21" i="1"/>
  <c r="E15" i="1"/>
  <c r="E12" i="2" l="1"/>
  <c r="E11" i="2" s="1"/>
  <c r="E9" i="2" s="1"/>
  <c r="E8" i="2" s="1"/>
  <c r="E122" i="1"/>
  <c r="E150" i="1"/>
  <c r="E167" i="1"/>
  <c r="E166" i="1" s="1"/>
  <c r="E56" i="1"/>
  <c r="E68" i="1"/>
  <c r="E40" i="1"/>
  <c r="E14" i="1"/>
  <c r="F50" i="6" l="1"/>
  <c r="E13" i="1"/>
  <c r="D37" i="1"/>
  <c r="D27" i="1"/>
  <c r="D21" i="1"/>
  <c r="F49" i="6" l="1"/>
  <c r="D173" i="1"/>
  <c r="D172" i="1" s="1"/>
  <c r="D169" i="1"/>
  <c r="D168" i="1" s="1"/>
  <c r="D163" i="1"/>
  <c r="D162" i="1" s="1"/>
  <c r="D159" i="1"/>
  <c r="D158" i="1" s="1"/>
  <c r="D152" i="1"/>
  <c r="D151" i="1" s="1"/>
  <c r="D150" i="1" s="1"/>
  <c r="D145" i="1"/>
  <c r="D143" i="1"/>
  <c r="D141" i="1"/>
  <c r="D138" i="1"/>
  <c r="D137" i="1" s="1"/>
  <c r="D133" i="1"/>
  <c r="D130" i="1" s="1"/>
  <c r="D128" i="1"/>
  <c r="D126" i="1"/>
  <c r="D123" i="1"/>
  <c r="D114" i="1"/>
  <c r="D108" i="1"/>
  <c r="D102" i="1"/>
  <c r="D95" i="1"/>
  <c r="D86" i="1"/>
  <c r="D77" i="1"/>
  <c r="D69" i="1"/>
  <c r="D65" i="1"/>
  <c r="D57" i="1"/>
  <c r="D49" i="1"/>
  <c r="D41" i="1"/>
  <c r="D35" i="1"/>
  <c r="D32" i="1"/>
  <c r="D15" i="1"/>
  <c r="D40" i="1" l="1"/>
  <c r="D56" i="1"/>
  <c r="D122" i="1"/>
  <c r="D140" i="1"/>
  <c r="D157" i="1"/>
  <c r="D149" i="1" s="1"/>
  <c r="D148" i="1" s="1"/>
  <c r="D68" i="1"/>
  <c r="D14" i="1"/>
  <c r="D167" i="1"/>
  <c r="D166" i="1" s="1"/>
  <c r="B12" i="9"/>
  <c r="B11" i="9" s="1"/>
  <c r="B10" i="9" s="1"/>
  <c r="B8" i="9" s="1"/>
  <c r="B5" i="9"/>
  <c r="B45" i="8"/>
  <c r="B44" i="8"/>
  <c r="B43" i="8"/>
  <c r="B42" i="8"/>
  <c r="G41" i="8"/>
  <c r="F41" i="8"/>
  <c r="E41" i="8"/>
  <c r="D41" i="8"/>
  <c r="C41" i="8"/>
  <c r="B40" i="8"/>
  <c r="B39" i="8"/>
  <c r="B38" i="8"/>
  <c r="B37" i="8"/>
  <c r="B36" i="8"/>
  <c r="B35" i="8"/>
  <c r="B34" i="8"/>
  <c r="B33" i="8"/>
  <c r="B32" i="8"/>
  <c r="G31" i="8"/>
  <c r="F31" i="8"/>
  <c r="E31" i="8"/>
  <c r="D31" i="8"/>
  <c r="C31" i="8"/>
  <c r="B30" i="8"/>
  <c r="B29" i="8"/>
  <c r="B28" i="8"/>
  <c r="B27" i="8"/>
  <c r="B26" i="8"/>
  <c r="B25" i="8"/>
  <c r="B24" i="8"/>
  <c r="B23" i="8"/>
  <c r="G22" i="8"/>
  <c r="F22" i="8"/>
  <c r="E22" i="8"/>
  <c r="D22" i="8"/>
  <c r="C22" i="8"/>
  <c r="B21" i="8"/>
  <c r="B20" i="8"/>
  <c r="B19" i="8"/>
  <c r="G18" i="8"/>
  <c r="F18" i="8"/>
  <c r="E18" i="8"/>
  <c r="D18" i="8"/>
  <c r="C18" i="8"/>
  <c r="B18" i="8"/>
  <c r="B17" i="8"/>
  <c r="B16" i="8"/>
  <c r="B15" i="8"/>
  <c r="B14" i="8"/>
  <c r="B13" i="8"/>
  <c r="G10" i="8"/>
  <c r="G9" i="8" s="1"/>
  <c r="F10" i="8"/>
  <c r="E10" i="8"/>
  <c r="E9" i="8" s="1"/>
  <c r="D10" i="8"/>
  <c r="C10" i="8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E26" i="7"/>
  <c r="D26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E18" i="7"/>
  <c r="D18" i="7"/>
  <c r="C17" i="7"/>
  <c r="B17" i="7"/>
  <c r="C16" i="7"/>
  <c r="B16" i="7"/>
  <c r="E15" i="7"/>
  <c r="D15" i="7"/>
  <c r="C15" i="7"/>
  <c r="C14" i="7"/>
  <c r="B14" i="7"/>
  <c r="C13" i="7"/>
  <c r="B13" i="7"/>
  <c r="C12" i="7"/>
  <c r="B12" i="7"/>
  <c r="B11" i="7"/>
  <c r="B8" i="7" s="1"/>
  <c r="C10" i="7"/>
  <c r="E7" i="7"/>
  <c r="D65" i="6"/>
  <c r="F65" i="6" s="1"/>
  <c r="D62" i="6"/>
  <c r="F62" i="6" s="1"/>
  <c r="D59" i="6"/>
  <c r="F59" i="6" s="1"/>
  <c r="D54" i="6"/>
  <c r="F54" i="6" s="1"/>
  <c r="D51" i="6"/>
  <c r="F51" i="6" s="1"/>
  <c r="D48" i="6"/>
  <c r="F48" i="6" s="1"/>
  <c r="D33" i="5"/>
  <c r="B33" i="5" s="1"/>
  <c r="D32" i="5"/>
  <c r="B32" i="5" s="1"/>
  <c r="D31" i="5"/>
  <c r="D30" i="5"/>
  <c r="D29" i="5"/>
  <c r="D28" i="5"/>
  <c r="B28" i="5" s="1"/>
  <c r="D27" i="5"/>
  <c r="D26" i="5"/>
  <c r="B26" i="5" s="1"/>
  <c r="D25" i="5"/>
  <c r="B25" i="5" s="1"/>
  <c r="D24" i="5"/>
  <c r="B24" i="5" s="1"/>
  <c r="D23" i="5"/>
  <c r="D22" i="5"/>
  <c r="B22" i="5" s="1"/>
  <c r="D21" i="5"/>
  <c r="B21" i="5" s="1"/>
  <c r="D20" i="5"/>
  <c r="B20" i="5" s="1"/>
  <c r="D19" i="5"/>
  <c r="D18" i="5"/>
  <c r="D17" i="5"/>
  <c r="D16" i="5"/>
  <c r="D15" i="5"/>
  <c r="B15" i="5" s="1"/>
  <c r="D14" i="5"/>
  <c r="D13" i="5"/>
  <c r="B13" i="5" s="1"/>
  <c r="D12" i="5"/>
  <c r="B12" i="5" s="1"/>
  <c r="D11" i="5"/>
  <c r="B11" i="5" s="1"/>
  <c r="D10" i="5"/>
  <c r="B10" i="5" s="1"/>
  <c r="B9" i="5"/>
  <c r="K7" i="5"/>
  <c r="J7" i="5"/>
  <c r="G7" i="5"/>
  <c r="F7" i="5"/>
  <c r="E7" i="5"/>
  <c r="C7" i="5"/>
  <c r="B15" i="4"/>
  <c r="C167" i="3"/>
  <c r="C166" i="3"/>
  <c r="C165" i="3"/>
  <c r="C164" i="3"/>
  <c r="C163" i="3"/>
  <c r="C162" i="3"/>
  <c r="C161" i="3"/>
  <c r="C160" i="3"/>
  <c r="C159" i="3"/>
  <c r="C158" i="3"/>
  <c r="B158" i="3" s="1"/>
  <c r="C157" i="3"/>
  <c r="B157" i="3" s="1"/>
  <c r="C156" i="3"/>
  <c r="B156" i="3" s="1"/>
  <c r="C155" i="3"/>
  <c r="B155" i="3" s="1"/>
  <c r="C154" i="3"/>
  <c r="B154" i="3" s="1"/>
  <c r="C153" i="3"/>
  <c r="B153" i="3" s="1"/>
  <c r="C152" i="3"/>
  <c r="B152" i="3" s="1"/>
  <c r="C151" i="3"/>
  <c r="B151" i="3" s="1"/>
  <c r="C150" i="3"/>
  <c r="B150" i="3" s="1"/>
  <c r="C149" i="3"/>
  <c r="B149" i="3" s="1"/>
  <c r="C148" i="3"/>
  <c r="B148" i="3" s="1"/>
  <c r="C147" i="3"/>
  <c r="B147" i="3" s="1"/>
  <c r="C146" i="3"/>
  <c r="B146" i="3" s="1"/>
  <c r="C145" i="3"/>
  <c r="B145" i="3" s="1"/>
  <c r="C144" i="3"/>
  <c r="B144" i="3" s="1"/>
  <c r="C143" i="3"/>
  <c r="B143" i="3" s="1"/>
  <c r="C142" i="3"/>
  <c r="B142" i="3" s="1"/>
  <c r="C141" i="3"/>
  <c r="B141" i="3" s="1"/>
  <c r="C140" i="3"/>
  <c r="B140" i="3" s="1"/>
  <c r="C139" i="3"/>
  <c r="B139" i="3" s="1"/>
  <c r="C138" i="3"/>
  <c r="B138" i="3" s="1"/>
  <c r="C137" i="3"/>
  <c r="B137" i="3" s="1"/>
  <c r="C136" i="3"/>
  <c r="B136" i="3" s="1"/>
  <c r="C135" i="3"/>
  <c r="B135" i="3" s="1"/>
  <c r="C134" i="3"/>
  <c r="B134" i="3" s="1"/>
  <c r="C133" i="3"/>
  <c r="B133" i="3" s="1"/>
  <c r="C132" i="3"/>
  <c r="B132" i="3" s="1"/>
  <c r="C131" i="3"/>
  <c r="B131" i="3" s="1"/>
  <c r="C130" i="3"/>
  <c r="B130" i="3" s="1"/>
  <c r="C129" i="3"/>
  <c r="B129" i="3" s="1"/>
  <c r="C128" i="3"/>
  <c r="B128" i="3" s="1"/>
  <c r="C127" i="3"/>
  <c r="B127" i="3" s="1"/>
  <c r="C126" i="3"/>
  <c r="B126" i="3" s="1"/>
  <c r="C125" i="3"/>
  <c r="B125" i="3" s="1"/>
  <c r="C124" i="3"/>
  <c r="B124" i="3" s="1"/>
  <c r="C123" i="3"/>
  <c r="B123" i="3" s="1"/>
  <c r="C122" i="3"/>
  <c r="B122" i="3" s="1"/>
  <c r="C121" i="3"/>
  <c r="B121" i="3" s="1"/>
  <c r="C120" i="3"/>
  <c r="B120" i="3" s="1"/>
  <c r="C119" i="3"/>
  <c r="B119" i="3" s="1"/>
  <c r="C118" i="3"/>
  <c r="B118" i="3" s="1"/>
  <c r="C117" i="3"/>
  <c r="B117" i="3" s="1"/>
  <c r="C116" i="3"/>
  <c r="B116" i="3" s="1"/>
  <c r="C115" i="3"/>
  <c r="B115" i="3" s="1"/>
  <c r="C114" i="3"/>
  <c r="B114" i="3" s="1"/>
  <c r="C113" i="3"/>
  <c r="B113" i="3" s="1"/>
  <c r="C112" i="3"/>
  <c r="B112" i="3" s="1"/>
  <c r="C111" i="3"/>
  <c r="B111" i="3" s="1"/>
  <c r="C110" i="3"/>
  <c r="B110" i="3" s="1"/>
  <c r="C109" i="3"/>
  <c r="B109" i="3" s="1"/>
  <c r="C108" i="3"/>
  <c r="B108" i="3" s="1"/>
  <c r="C107" i="3"/>
  <c r="B107" i="3" s="1"/>
  <c r="C106" i="3"/>
  <c r="B106" i="3" s="1"/>
  <c r="C105" i="3"/>
  <c r="B105" i="3" s="1"/>
  <c r="C104" i="3"/>
  <c r="B104" i="3" s="1"/>
  <c r="C103" i="3"/>
  <c r="B103" i="3" s="1"/>
  <c r="C102" i="3"/>
  <c r="B102" i="3" s="1"/>
  <c r="C101" i="3"/>
  <c r="B101" i="3" s="1"/>
  <c r="C100" i="3"/>
  <c r="B100" i="3" s="1"/>
  <c r="C99" i="3"/>
  <c r="B99" i="3" s="1"/>
  <c r="C98" i="3"/>
  <c r="B98" i="3" s="1"/>
  <c r="C97" i="3"/>
  <c r="B97" i="3" s="1"/>
  <c r="C96" i="3"/>
  <c r="B96" i="3" s="1"/>
  <c r="C95" i="3"/>
  <c r="B95" i="3" s="1"/>
  <c r="C94" i="3"/>
  <c r="B94" i="3" s="1"/>
  <c r="C93" i="3"/>
  <c r="B93" i="3" s="1"/>
  <c r="C92" i="3"/>
  <c r="B92" i="3" s="1"/>
  <c r="C91" i="3"/>
  <c r="B91" i="3" s="1"/>
  <c r="C90" i="3"/>
  <c r="B90" i="3" s="1"/>
  <c r="C89" i="3"/>
  <c r="B89" i="3" s="1"/>
  <c r="C88" i="3"/>
  <c r="B88" i="3" s="1"/>
  <c r="C87" i="3"/>
  <c r="B87" i="3" s="1"/>
  <c r="C86" i="3"/>
  <c r="B86" i="3" s="1"/>
  <c r="C85" i="3"/>
  <c r="B85" i="3" s="1"/>
  <c r="C83" i="3"/>
  <c r="C82" i="3"/>
  <c r="B82" i="3" s="1"/>
  <c r="C81" i="3"/>
  <c r="B81" i="3" s="1"/>
  <c r="C80" i="3"/>
  <c r="C79" i="3"/>
  <c r="B79" i="3" s="1"/>
  <c r="C78" i="3"/>
  <c r="B78" i="3" s="1"/>
  <c r="C77" i="3"/>
  <c r="B77" i="3" s="1"/>
  <c r="C76" i="3"/>
  <c r="B76" i="3" s="1"/>
  <c r="C75" i="3"/>
  <c r="C74" i="3"/>
  <c r="B74" i="3" s="1"/>
  <c r="C73" i="3"/>
  <c r="B73" i="3" s="1"/>
  <c r="C72" i="3"/>
  <c r="B72" i="3" s="1"/>
  <c r="C71" i="3"/>
  <c r="C70" i="3"/>
  <c r="B70" i="3" s="1"/>
  <c r="C69" i="3"/>
  <c r="B69" i="3" s="1"/>
  <c r="C68" i="3"/>
  <c r="B68" i="3" s="1"/>
  <c r="C67" i="3"/>
  <c r="B67" i="3" s="1"/>
  <c r="C66" i="3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C58" i="3"/>
  <c r="C57" i="3"/>
  <c r="B57" i="3" s="1"/>
  <c r="C56" i="3"/>
  <c r="B56" i="3" s="1"/>
  <c r="C55" i="3"/>
  <c r="B55" i="3" s="1"/>
  <c r="C54" i="3"/>
  <c r="C53" i="3"/>
  <c r="B53" i="3" s="1"/>
  <c r="C52" i="3"/>
  <c r="B52" i="3" s="1"/>
  <c r="C51" i="3"/>
  <c r="B51" i="3" s="1"/>
  <c r="C50" i="3"/>
  <c r="C49" i="3"/>
  <c r="B49" i="3" s="1"/>
  <c r="C48" i="3"/>
  <c r="B48" i="3" s="1"/>
  <c r="C47" i="3"/>
  <c r="B47" i="3" s="1"/>
  <c r="C46" i="3"/>
  <c r="I45" i="3"/>
  <c r="B45" i="3" s="1"/>
  <c r="C45" i="3"/>
  <c r="I44" i="3"/>
  <c r="C44" i="3"/>
  <c r="I43" i="3"/>
  <c r="B43" i="3" s="1"/>
  <c r="C43" i="3"/>
  <c r="C42" i="3"/>
  <c r="B42" i="3" s="1"/>
  <c r="I41" i="3"/>
  <c r="C41" i="3"/>
  <c r="I40" i="3"/>
  <c r="C40" i="3"/>
  <c r="I39" i="3"/>
  <c r="B39" i="3" s="1"/>
  <c r="C39" i="3"/>
  <c r="I38" i="3"/>
  <c r="C38" i="3"/>
  <c r="I37" i="3"/>
  <c r="C37" i="3"/>
  <c r="I36" i="3"/>
  <c r="B36" i="3" s="1"/>
  <c r="C36" i="3"/>
  <c r="I35" i="3"/>
  <c r="C35" i="3"/>
  <c r="C34" i="3"/>
  <c r="I33" i="3"/>
  <c r="B33" i="3" s="1"/>
  <c r="C33" i="3"/>
  <c r="I32" i="3"/>
  <c r="B32" i="3" s="1"/>
  <c r="I31" i="3"/>
  <c r="C31" i="3"/>
  <c r="B31" i="3" s="1"/>
  <c r="I30" i="3"/>
  <c r="B30" i="3" s="1"/>
  <c r="C30" i="3"/>
  <c r="I29" i="3"/>
  <c r="C29" i="3"/>
  <c r="I28" i="3"/>
  <c r="C28" i="3"/>
  <c r="I27" i="3"/>
  <c r="C27" i="3"/>
  <c r="B27" i="3" s="1"/>
  <c r="I26" i="3"/>
  <c r="C26" i="3"/>
  <c r="C25" i="3"/>
  <c r="I24" i="3"/>
  <c r="C24" i="3"/>
  <c r="I23" i="3"/>
  <c r="C23" i="3"/>
  <c r="C22" i="3"/>
  <c r="B22" i="3" s="1"/>
  <c r="I21" i="3"/>
  <c r="I17" i="3"/>
  <c r="C17" i="3"/>
  <c r="I16" i="3"/>
  <c r="C16" i="3"/>
  <c r="C15" i="3"/>
  <c r="I14" i="3"/>
  <c r="I13" i="3"/>
  <c r="C13" i="3"/>
  <c r="C12" i="3"/>
  <c r="I11" i="3"/>
  <c r="I10" i="3"/>
  <c r="B10" i="3" s="1"/>
  <c r="I9" i="3"/>
  <c r="D99" i="2"/>
  <c r="D95" i="2"/>
  <c r="F95" i="2" s="1"/>
  <c r="G95" i="2" s="1"/>
  <c r="D94" i="2"/>
  <c r="F94" i="2" s="1"/>
  <c r="G94" i="2" s="1"/>
  <c r="D92" i="2"/>
  <c r="F92" i="2" s="1"/>
  <c r="G92" i="2" s="1"/>
  <c r="D89" i="2"/>
  <c r="F89" i="2" s="1"/>
  <c r="G89" i="2" s="1"/>
  <c r="D83" i="2"/>
  <c r="F83" i="2" s="1"/>
  <c r="G83" i="2" s="1"/>
  <c r="D79" i="2"/>
  <c r="F79" i="2" s="1"/>
  <c r="G79" i="2" s="1"/>
  <c r="D77" i="2"/>
  <c r="F77" i="2" s="1"/>
  <c r="G77" i="2" s="1"/>
  <c r="D70" i="2"/>
  <c r="F70" i="2" s="1"/>
  <c r="G70" i="2" s="1"/>
  <c r="D65" i="2"/>
  <c r="F65" i="2" s="1"/>
  <c r="G65" i="2" s="1"/>
  <c r="D63" i="2"/>
  <c r="F61" i="2"/>
  <c r="G61" i="2" s="1"/>
  <c r="D58" i="2"/>
  <c r="F58" i="2" s="1"/>
  <c r="G58" i="2" s="1"/>
  <c r="D54" i="2"/>
  <c r="F54" i="2" s="1"/>
  <c r="G54" i="2" s="1"/>
  <c r="D48" i="2"/>
  <c r="F48" i="2" s="1"/>
  <c r="G48" i="2" s="1"/>
  <c r="G46" i="2"/>
  <c r="D40" i="2"/>
  <c r="D36" i="2"/>
  <c r="F36" i="2" s="1"/>
  <c r="G36" i="2" s="1"/>
  <c r="D32" i="2"/>
  <c r="F32" i="2" s="1"/>
  <c r="G32" i="2" s="1"/>
  <c r="D26" i="2"/>
  <c r="F26" i="2" s="1"/>
  <c r="G26" i="2" s="1"/>
  <c r="D23" i="2"/>
  <c r="F23" i="2" s="1"/>
  <c r="G23" i="2" s="1"/>
  <c r="D20" i="2"/>
  <c r="F20" i="2" s="1"/>
  <c r="G20" i="2" s="1"/>
  <c r="D18" i="2"/>
  <c r="F18" i="2" s="1"/>
  <c r="G18" i="2" s="1"/>
  <c r="F17" i="2"/>
  <c r="G17" i="2" s="1"/>
  <c r="D15" i="2"/>
  <c r="F15" i="2" s="1"/>
  <c r="G15" i="2" s="1"/>
  <c r="E130" i="1"/>
  <c r="E55" i="1" s="1"/>
  <c r="E12" i="1" s="1"/>
  <c r="E11" i="1" s="1"/>
  <c r="G63" i="1"/>
  <c r="G59" i="1"/>
  <c r="G58" i="1"/>
  <c r="B41" i="8" l="1"/>
  <c r="B9" i="8" s="1"/>
  <c r="B31" i="8"/>
  <c r="B22" i="8"/>
  <c r="C9" i="8"/>
  <c r="C8" i="7"/>
  <c r="C18" i="7"/>
  <c r="C7" i="7" s="1"/>
  <c r="F47" i="6"/>
  <c r="B46" i="3"/>
  <c r="B44" i="3"/>
  <c r="B41" i="3"/>
  <c r="B40" i="3"/>
  <c r="B38" i="3"/>
  <c r="B37" i="3"/>
  <c r="B35" i="3"/>
  <c r="B34" i="3"/>
  <c r="B26" i="3"/>
  <c r="B23" i="3"/>
  <c r="B24" i="3"/>
  <c r="B28" i="3"/>
  <c r="B25" i="3"/>
  <c r="B16" i="3"/>
  <c r="B14" i="3"/>
  <c r="B13" i="3"/>
  <c r="B11" i="3"/>
  <c r="B9" i="3"/>
  <c r="D39" i="2"/>
  <c r="F39" i="2" s="1"/>
  <c r="G39" i="2" s="1"/>
  <c r="F40" i="2"/>
  <c r="G40" i="2" s="1"/>
  <c r="F99" i="2"/>
  <c r="D88" i="2"/>
  <c r="F88" i="2" s="1"/>
  <c r="G88" i="2" s="1"/>
  <c r="D14" i="2"/>
  <c r="D7" i="7"/>
  <c r="B15" i="7"/>
  <c r="B10" i="8"/>
  <c r="F9" i="8"/>
  <c r="D13" i="1"/>
  <c r="B12" i="3"/>
  <c r="B15" i="3"/>
  <c r="B17" i="3"/>
  <c r="B21" i="3"/>
  <c r="B29" i="3"/>
  <c r="B16" i="5"/>
  <c r="B17" i="5"/>
  <c r="B18" i="5"/>
  <c r="B23" i="5"/>
  <c r="B31" i="5"/>
  <c r="B18" i="7"/>
  <c r="D9" i="8"/>
  <c r="D55" i="1"/>
  <c r="D12" i="1" s="1"/>
  <c r="D11" i="1" s="1"/>
  <c r="I7" i="5"/>
  <c r="B14" i="5"/>
  <c r="B30" i="5"/>
  <c r="B27" i="5"/>
  <c r="B29" i="5"/>
  <c r="D7" i="5"/>
  <c r="B19" i="5"/>
  <c r="D47" i="2"/>
  <c r="F47" i="2" s="1"/>
  <c r="G47" i="2" s="1"/>
  <c r="B7" i="7" l="1"/>
  <c r="F46" i="6"/>
  <c r="D13" i="2"/>
  <c r="F13" i="2" s="1"/>
  <c r="G13" i="2" s="1"/>
  <c r="F14" i="2"/>
  <c r="G14" i="2" s="1"/>
  <c r="D9" i="1"/>
  <c r="D8" i="1" s="1"/>
  <c r="B7" i="5"/>
  <c r="D38" i="2"/>
  <c r="F45" i="6" l="1"/>
  <c r="D12" i="2"/>
  <c r="F38" i="2"/>
  <c r="G38" i="2" s="1"/>
  <c r="F44" i="6" l="1"/>
  <c r="F12" i="2"/>
  <c r="G12" i="2" s="1"/>
  <c r="D11" i="2"/>
  <c r="F43" i="6" l="1"/>
  <c r="F11" i="2"/>
  <c r="G11" i="2" s="1"/>
  <c r="D9" i="2"/>
  <c r="E158" i="1"/>
  <c r="F42" i="6" l="1"/>
  <c r="F9" i="2"/>
  <c r="G9" i="2" s="1"/>
  <c r="D8" i="2"/>
  <c r="F8" i="2" s="1"/>
  <c r="G8" i="2" s="1"/>
  <c r="E157" i="1"/>
  <c r="E149" i="1" s="1"/>
  <c r="E148" i="1" s="1"/>
  <c r="F41" i="6" l="1"/>
  <c r="E9" i="1"/>
  <c r="F40" i="6" l="1"/>
  <c r="E8" i="1"/>
  <c r="F8" i="1" s="1"/>
  <c r="F39" i="6" l="1"/>
  <c r="F38" i="6" l="1"/>
  <c r="F37" i="6" l="1"/>
  <c r="F36" i="6" l="1"/>
  <c r="F35" i="6" l="1"/>
  <c r="F34" i="6" l="1"/>
  <c r="F33" i="6" l="1"/>
  <c r="F32" i="6" l="1"/>
  <c r="F31" i="6" l="1"/>
  <c r="F30" i="6" l="1"/>
  <c r="F29" i="6" l="1"/>
  <c r="F28" i="6" l="1"/>
  <c r="F27" i="6" l="1"/>
  <c r="F26" i="6" l="1"/>
  <c r="F25" i="6" l="1"/>
  <c r="F24" i="6" l="1"/>
  <c r="F23" i="6" l="1"/>
  <c r="F22" i="6" l="1"/>
  <c r="F21" i="6" l="1"/>
  <c r="F20" i="6" l="1"/>
  <c r="F19" i="6" l="1"/>
  <c r="F18" i="6" l="1"/>
  <c r="F17" i="6" l="1"/>
  <c r="F16" i="6" l="1"/>
  <c r="F15" i="6" l="1"/>
  <c r="F14" i="6" l="1"/>
  <c r="F13" i="6" l="1"/>
  <c r="F12" i="6" l="1"/>
  <c r="F11" i="6" l="1"/>
  <c r="F10" i="6" l="1"/>
  <c r="F9" i="6" l="1"/>
  <c r="F7" i="6" l="1"/>
  <c r="F8" i="6"/>
</calcChain>
</file>

<file path=xl/sharedStrings.xml><?xml version="1.0" encoding="utf-8"?>
<sst xmlns="http://schemas.openxmlformats.org/spreadsheetml/2006/main" count="505" uniqueCount="276">
  <si>
    <t>តារាង "ក១"</t>
  </si>
  <si>
    <t>ចំណូលថវិកាថ្នាក់ជាតិ</t>
  </si>
  <si>
    <t>ឯកតា៖លានរៀល</t>
  </si>
  <si>
    <t>ជំពូក</t>
  </si>
  <si>
    <t>គណនី</t>
  </si>
  <si>
    <t>អនុគណនី</t>
  </si>
  <si>
    <t>ច្បាប់ហិរញ្ញវត្ថុ</t>
  </si>
  <si>
    <t>ប្រៀបធៀប</t>
  </si>
  <si>
    <t>ឆ្នាំ២០២១</t>
  </si>
  <si>
    <t>ទឹកប្រាក់</t>
  </si>
  <si>
    <t>ភាគរយ</t>
  </si>
  <si>
    <t>សរុបរួមចំណូលថវិកាថ្នាក់ជាតិ (I+II)</t>
  </si>
  <si>
    <t>I. សរុបចំណូលឆ្លងកាត់រតនាគារជាតិ (ក+ខ)</t>
  </si>
  <si>
    <t>ក្នុងនោះចំណូលក្នុងប្រទេស</t>
  </si>
  <si>
    <t>ក. សរុបចំណូលចរន្ដ (ក្រ១+ក្រ២)</t>
  </si>
  <si>
    <t>ក្រុមទី១៖ ចំណូលពិត (ប្រភេទទី១+ប្រភេទទី២)</t>
  </si>
  <si>
    <t>ប្រភេទទី១៖​ចំណូលសារពើពន្ធ</t>
  </si>
  <si>
    <t>-</t>
  </si>
  <si>
    <t>ប្រភេទទី២៖ ចំណូលមិនមែនសារពើពន្ធ</t>
  </si>
  <si>
    <t>ខ.សរុបចំណូលមូលធន (ក្រុមទី១+ក្រុមទី២)</t>
  </si>
  <si>
    <t>ប្រភេទទី១៖ ចំណូលពីប្រភពផ្ទាល់</t>
  </si>
  <si>
    <t>ប្រភេទទី២៖ ចំណូលពីប្រភពខាងក្រៅ</t>
  </si>
  <si>
    <t>II. សរុបចំណូលអនុវត្ដក្រៅរតនាគារជាតិ</t>
  </si>
  <si>
    <t>តារាង "ក២"</t>
  </si>
  <si>
    <t>ចំណូលថវិការដ្ឋបាលរាជធានី ខេត្ដ</t>
  </si>
  <si>
    <t>តារាង "ខ១"</t>
  </si>
  <si>
    <t>ចំណាយថវិកាថ្នាក់ជាតិ</t>
  </si>
  <si>
    <t>ឯកតា:​​ លានរៀល</t>
  </si>
  <si>
    <t>ក្រសួង ស្ថាប័ន</t>
  </si>
  <si>
    <t>សរុបរួមចំណាយ</t>
  </si>
  <si>
    <t>ចំណាយចរន្ដ</t>
  </si>
  <si>
    <t>ចំណាយមូលធន</t>
  </si>
  <si>
    <t>សរុបចំណាយចរន្ដ</t>
  </si>
  <si>
    <t>ប្រភេទទី១ មធ្យោបាយ និងសេវា</t>
  </si>
  <si>
    <t>ប្រភេទទី២ បន្ទុក
ហិរញ្ញវត្ថុ</t>
  </si>
  <si>
    <t>ប្រភេទទី៣ អន្ដរាគមន៍ សាធារណៈ</t>
  </si>
  <si>
    <t>ប្រភេទទី៤ ចំណាយផ្សេងៗ</t>
  </si>
  <si>
    <t>ប្រភេទទី៦ ចំណាយមិន​បានគ្រោងទុក</t>
  </si>
  <si>
    <t>សរុបចំណាយមូលធន</t>
  </si>
  <si>
    <t>ប្រភេទទី១ ការទូទាត់
ប្រាក់កម្ចី</t>
  </si>
  <si>
    <t>ប្រភេទទី២ អចលកម្ម</t>
  </si>
  <si>
    <t>សរុបរូមចំណាយ</t>
  </si>
  <si>
    <t>រដ្ឋបាលកណ្តាល</t>
  </si>
  <si>
    <t>ក្នុងនោះគ្រឹះស្ថានសាធារណៈមានលក្ខណៈរដ្ឋបាល</t>
  </si>
  <si>
    <t>មន្ទីរជំនាញរាជធានី ខេត្ត</t>
  </si>
  <si>
    <t>វិនិយោគសាធារណៈដោយហិរញប្បទានក្រៅប្រទេស</t>
  </si>
  <si>
    <t>ក. វិស័យរដ្ឋបាលទូទៅ</t>
  </si>
  <si>
    <t>០១.​ ព្រះបរមរាជវាំង</t>
  </si>
  <si>
    <t>០២. រដ្ឋសភា</t>
  </si>
  <si>
    <t>០៣. ព្រឹទ្ធសភា</t>
  </si>
  <si>
    <t>០៤. ក្រុមប្រឹក្សាធម្មនុញ្ញ</t>
  </si>
  <si>
    <t>០៥.១. ទីស្តីការគណៈរដ្ឋមន្រ្តី</t>
  </si>
  <si>
    <t>០៥.៤.​ ក្រុមប្រឹក្សាអភិវឌ្ឍន៍កម្ពុជា</t>
  </si>
  <si>
    <t>០៨. ក្រសួងទំនាក់ទំនងរដ្ឋសភា ព្រឹទ្ធសភា និងអធិការកិច្ច</t>
  </si>
  <si>
    <t>១.​ រដ្ឋបាលកណ្តាល</t>
  </si>
  <si>
    <t>៩. មន្ទីរជំនាញរាជធានី ខេត្ត</t>
  </si>
  <si>
    <t>០៩. ក្រសួងការបរទេសនិងសហប្រតិបត្តិការអន្តរជាតិ</t>
  </si>
  <si>
    <t>១០. ក្រសួងសេដ្ឋកិច្ចនិងហិរញ្ញវត្ថុ</t>
  </si>
  <si>
    <t>១៤. ក្រសួងផែនការ</t>
  </si>
  <si>
    <t>១. រដ្ឋបាលកណ្តាល</t>
  </si>
  <si>
    <t>២៨. ក្រសួងរៀនចំដែនដី នគរូបនីយកម្ម និងសំណង់</t>
  </si>
  <si>
    <t>៣០. គណៈកម្មាធិកាជាតិរៀបចំការបោះឆ្នោត</t>
  </si>
  <si>
    <t>៣១. អាជ្ញាធរសវនកម្មជាតិ</t>
  </si>
  <si>
    <t>៣៣. ស្ថាប័នប្រឆាំងអំពើពុករលួយ</t>
  </si>
  <si>
    <t>៣៤. ក្រសួងមុខងារសាធារណៈ</t>
  </si>
  <si>
    <t>ខ. វិស័យការពារជាតិ សន្តិសុខ និងសណ្តាប់ធ្នាប់សាធារណៈ</t>
  </si>
  <si>
    <t>០៦. ក្រសួងការពារជាតិ</t>
  </si>
  <si>
    <t>០៧.១ ក្រសួងមហាផ្ទៃ-សន្តិសុខសាធារណៈ</t>
  </si>
  <si>
    <t>០៧.២ ក្រសួងមហាផ្ទៃ-រដ្ឋបាលទូទៅ</t>
  </si>
  <si>
    <t>២៦. ក្រសួងយុត្តិធម៌</t>
  </si>
  <si>
    <t>១. យុត្តិធម៌</t>
  </si>
  <si>
    <t>២. តុលាការកំពូល</t>
  </si>
  <si>
    <t>៣. សាលាឧទ្ធរណ៍</t>
  </si>
  <si>
    <t>៤. ក្រុមប្រឹក្សានៃអង្គចៅក្រម</t>
  </si>
  <si>
    <t>៩.​ មន្ទីរជំនាញរាជធានី​ ខេត្ត</t>
  </si>
  <si>
    <t>គ. វិស័យសង្គម</t>
  </si>
  <si>
    <t>១១. ក្រសួងព័ត៌មាន</t>
  </si>
  <si>
    <t>១២. ក្រសួងសុខាភិបាល</t>
  </si>
  <si>
    <t>១៦. ក្រសួង​អប់រំ យុវជន និងកីឡា</t>
  </si>
  <si>
    <t>១. អប់រំ</t>
  </si>
  <si>
    <t>២. ឧត្តមសិក្សា</t>
  </si>
  <si>
    <t>៣. យុវជន និងកីឡា</t>
  </si>
  <si>
    <t>១៨. ក្រសួងវប្បធម៌និងវិចិត្រសិល្បៈ</t>
  </si>
  <si>
    <t>១៩.​ ក្រសួងបរិស្ថាន</t>
  </si>
  <si>
    <t>២១. ក្រសួងសង្គមកិច្ច អតីតយុទ្ធជន និងយុវនីតិសម្បទា</t>
  </si>
  <si>
    <t>២៣. ក្រសួងធម្មការនិងសាសនា</t>
  </si>
  <si>
    <t>២៤. ក្រសួងកិច្ចការនារី</t>
  </si>
  <si>
    <t>៣២.​ ក្រសួងការងារនិងបណ្តុះបណ្តាលវិជ្ជាជីវៈ</t>
  </si>
  <si>
    <t>ឃ. វិស័យសេដ្ឋកិច្ច</t>
  </si>
  <si>
    <t>០៥.៣ រដ្ឋលេខាធិការដ្ឋានអាកាសចរស៊ីវិល</t>
  </si>
  <si>
    <t>១៣. ក្រសួងរ៉ែនិងថាមពល</t>
  </si>
  <si>
    <t>១៥. ក្រសួងពាណិជ្ជកម្ម</t>
  </si>
  <si>
    <t>១៧. ក្រសួងកសិកម្ម រុក្ខាប្រមាញ់ និងនេសាទ</t>
  </si>
  <si>
    <t>២០. ក្រសួងអភិវឌ្ឍន៍ជនបទ</t>
  </si>
  <si>
    <t>២២. ក្រសួងប្រៃសណីយ៍និងទូរគមនាគមន៍</t>
  </si>
  <si>
    <t>២៥. ក្រសួងសាធារណការនិងដឹកជញ្ជូន</t>
  </si>
  <si>
    <t>២៧.​ ក្រសួងទេសចរណ៍</t>
  </si>
  <si>
    <t>២៩.​ ក្រសួងធនធានទឹកនិងឧតុនិយម</t>
  </si>
  <si>
    <t>៣៥.​ ក្រសួងឧស្សាហកម្មនិងសិប្បកម្ម</t>
  </si>
  <si>
    <t>៩៩. ចំណាយមិនទាន់បែងចែកមានមុខសញ្ញា</t>
  </si>
  <si>
    <t>ចំំណាយចរន្តក្នុងការអនុវត្តគម្រោង</t>
  </si>
  <si>
    <t>បន្ទុកហិរញ្ញវត្ថុ</t>
  </si>
  <si>
    <t>ឧបត្ថម្ភរាជធានី ខេត្ត ក្រុង ស្រុក និងឃុំ សង្កាត់</t>
  </si>
  <si>
    <t>ចំណាយមិនបានគ្រោងទុក</t>
  </si>
  <si>
    <t>ការទូទាត់ការខ្ចី</t>
  </si>
  <si>
    <t>គម្រោងវិនិយោគ</t>
  </si>
  <si>
    <t>បដិភាគវិនិយោគ</t>
  </si>
  <si>
    <t>មូលនិធិទ្រទ្រង់ថវិកា</t>
  </si>
  <si>
    <t>តារាង "ខ១.១"</t>
  </si>
  <si>
    <t>បរិយាយ</t>
  </si>
  <si>
    <t>២០. ក្រសួងអភិវឌ្ឍន៍ជនបទ</t>
  </si>
  <si>
    <t>គម្រោងសាងសង់ និងជួសជុលស្ដារឡើងវិញផ្លូវភ្ជាប់ពីផ្លូវជាតិ-ផ្លូវខេត្ដទៅក្រុង ស្រុកខណ្ឌ និងផ្លូវភ្ជាប់ពីក្រុង ស្រុក ខណ្ឌ ទៅក្រុង ស្រុក ខណ្ឌ</t>
  </si>
  <si>
    <t>គម្រោងសាងសង់ និងជួសជុលស្ដារឡើងវិញផ្លូវភ្ជាប់ពីក្រុង ស្រុក ខណ្ឌ ទៅឃុំ សង្កាត់</t>
  </si>
  <si>
    <t>គម្រោងសាងសង់ និងជួសជុលស្ដារឡើងវិញផ្លូវភ្ជាប់ពីឃុំ សង្កាត់ ទៅឃុំ សង្កាត់</t>
  </si>
  <si>
    <t>២៥. ក្រសួងសាធារណការ និងដឹកជញ្ជូន</t>
  </si>
  <si>
    <t>គម្រោងសាងសង់ និជួសជុលស្ដារផ្លូវឡើងវិញ ផ្លូវជាតិ ១លេខ ២លេខ</t>
  </si>
  <si>
    <t>គម្រោងសាងសង់ និជួសជុលស្ដារផ្លូវឡើងវិញ ផ្លូវជាតិ ៣លេខ ៤លេខ</t>
  </si>
  <si>
    <t>គម្រោងសាងសង់ និជួសជុលស្ដារផ្លូវឡើងវិញផ្លូវខេត្ដ-ស្រុក ផ្សេងៗ</t>
  </si>
  <si>
    <t>២៩. ក្រសួងធនធានទឹក និងឧតុនិយម</t>
  </si>
  <si>
    <t>គម្រោងស្ដារឡើងវិញប្រព័ន្ធធារាសាស្រ្ដ</t>
  </si>
  <si>
    <t>គម្រោងពង្រីកសក្ដានុពលប្រព័ន្ធធារាសាស្រ្ដ</t>
  </si>
  <si>
    <t>គម្រោងស្ថាបនាប្រព័ន្ធធារាសាស្រ្ដថ្មី</t>
  </si>
  <si>
    <t>តារាង "ខ២"</t>
  </si>
  <si>
    <t>ចំណាយថវិការដ្ឋបាលរាជធានី ខេត្ដ</t>
  </si>
  <si>
    <t>រដ្ឋបាលរាជធានី ខេត្ត</t>
  </si>
  <si>
    <t>អតិរេក រាជធានី ខេត្ដ</t>
  </si>
  <si>
    <t>ប្រភេទទី១ ការទូទាត់​ ការខ្ចី</t>
  </si>
  <si>
    <t>សរុបរួម</t>
  </si>
  <si>
    <t>០១.​ បន្ទាយមានជ័យ</t>
  </si>
  <si>
    <t>០២. ​បាត់ដំបង</t>
  </si>
  <si>
    <t>០៣. កំពង់ចាប</t>
  </si>
  <si>
    <t>០៤. កំពង់ឆ្នាំង</t>
  </si>
  <si>
    <t>០៥. កំពង់ស្ពឺ</t>
  </si>
  <si>
    <t>០៦. កំពង់ធំ</t>
  </si>
  <si>
    <t>០៧. កំពត</t>
  </si>
  <si>
    <t>០៨. កណ្ដាល</t>
  </si>
  <si>
    <t>០៩. កោះកុង</t>
  </si>
  <si>
    <t>១០. ក្រចេះ</t>
  </si>
  <si>
    <t>១១. មណ្ឌលគិរី</t>
  </si>
  <si>
    <t>១២. រាជធានីភ្នំពេញ</t>
  </si>
  <si>
    <t>១៣. ព្រះវិហារ</t>
  </si>
  <si>
    <t>១៤. ព្រៃវែង</t>
  </si>
  <si>
    <t>១៥. ពោធិ៍សាត់</t>
  </si>
  <si>
    <t>១៦. រតនគិរី</t>
  </si>
  <si>
    <t>១៧. សៀមរាប</t>
  </si>
  <si>
    <t>១៨. ព្រះសីហនុ</t>
  </si>
  <si>
    <t>១៩. ស្ទឹងត្រែង</t>
  </si>
  <si>
    <t>២០. ស្វាយរៀង</t>
  </si>
  <si>
    <t>២១. តាកែវ</t>
  </si>
  <si>
    <t>២២. ឧត្ដរមានជ័យ</t>
  </si>
  <si>
    <t>២៣. កែប</t>
  </si>
  <si>
    <t>២៤. ប៉ៃលិន</t>
  </si>
  <si>
    <t>២៥. ត្បូងឃ្មុំ</t>
  </si>
  <si>
    <t>៩៩. ចំណាយមិនទាន់បែងចែកមានមុខសញ្ញា</t>
  </si>
  <si>
    <t>តារាង "គ១"</t>
  </si>
  <si>
    <t>ចំណូលមូលធនដោយហិរញ្ញប្បទានក្រៅប្រទេស</t>
  </si>
  <si>
    <t>ឈ្មោះគម្រោង</t>
  </si>
  <si>
    <t>តម្លៃគម្រោង</t>
  </si>
  <si>
    <t>កម្រិតទុនវិនិយោគចែកតាមឆ្នាំ</t>
  </si>
  <si>
    <t>ឆ្នាំ២០២២</t>
  </si>
  <si>
    <t>សរុប៣ឆ្នាំ</t>
  </si>
  <si>
    <t>គម្រោងមានហិរញ្ញប្បទាន (គម្រោងវិនិយោគជាទុន)</t>
  </si>
  <si>
    <t>គម្រោងមិនទាន់មានហិរញ្ញប្បទាន (គម្រោងវិនិយោគជាទុន)</t>
  </si>
  <si>
    <t>ក្រសួងមហាផ្ទៃ</t>
  </si>
  <si>
    <t>ក្រសួងទំនាក់ទំនងជាមួយរដ្ឋសភា ព្រឹទ្ធសភា និងអធិការកិច្ច</t>
  </si>
  <si>
    <t>ក្រសួងសេដ្ឋកិច្ច និងហិរញ្ញវត្ថុ</t>
  </si>
  <si>
    <t>ក្រសួងរៀបចំដែនដី នគរូបនីយកម្ម និងសំណង់</t>
  </si>
  <si>
    <t>ក្រសួងព័ត៌មាន</t>
  </si>
  <si>
    <t>ក្រសួងសុខាពិបាល</t>
  </si>
  <si>
    <t>ក្រសួងរ៉ែ និងថាមពល</t>
  </si>
  <si>
    <t>ក្រសួងពាណិជ្ជកម្ម</t>
  </si>
  <si>
    <t>ក្រសួងអប់រំ យុវជន និងកីឡា</t>
  </si>
  <si>
    <t>ក្រសួងកសិកម្ម រុក្ខាប្រមាញ់ និងនេសាទ</t>
  </si>
  <si>
    <t>ក្រសួងវប្បធម៌និងវិចិត្រសិល្បៈ</t>
  </si>
  <si>
    <t>ក្រសួងបរិស្ថាន</t>
  </si>
  <si>
    <t>ក្រសួងអភិវឌ្ឍន៍ជនបទ</t>
  </si>
  <si>
    <t>ក្រសួងសង្គមកិច្ច អតីតយុទ្ធជន និងយុវនីតិសម្បទា</t>
  </si>
  <si>
    <t>ក្រសួងប្រៃសណីយ៍ និងទូរគមនាគមន៍</t>
  </si>
  <si>
    <t>ក្រសួងសាធារណការ និងដឹកជញ្ជូន</t>
  </si>
  <si>
    <t>ក្រសួងយុត្ដិធម៌</t>
  </si>
  <si>
    <t>ក្រសួងទេសចរណ៍</t>
  </si>
  <si>
    <t>ក្រសួងធនធានទឹក និងឧតុនិយម</t>
  </si>
  <si>
    <t>ក្រសួងការងារ និងបណ្ដុះបណ្ដាលវិជ្ជាជីវៈ</t>
  </si>
  <si>
    <t>ក្រសួងមុខងារសាធារណៈ</t>
  </si>
  <si>
    <t>ក្រសួងឧស្សាហកម្ម វិទ្យាសាស្រ្ដ បច្ចេកវិទ្យា និងនវានុវត្ដន៍</t>
  </si>
  <si>
    <t>តារាង "គ២"</t>
  </si>
  <si>
    <t>គម្រោងឥណទាននិងឥណទានភ្ជាប់សន្យា</t>
  </si>
  <si>
    <t>ឯកតា៖ លានរៀល</t>
  </si>
  <si>
    <t>ក្រសួង ស្ថាប័ន</t>
  </si>
  <si>
    <t>សរុបគម្រោងឥណទាន (១)+(២)</t>
  </si>
  <si>
    <t>សរុបឥណទានភ្ជាប់សន្យា  (១)+[(២)*១០%]</t>
  </si>
  <si>
    <t>គម្រោងមានហិរញ្ញប្បទាន (១)</t>
  </si>
  <si>
    <t>គម្រោងមិនទាន់មានហិរញ្ញប្បទាន (២)</t>
  </si>
  <si>
    <t>វិស័យរដ្ឋបាលទូទៅ</t>
  </si>
  <si>
    <t>៥.១. ទីស្ដីការគណៈរដ្ឋមន្រ្ដី</t>
  </si>
  <si>
    <t>៨. ក្រសួងទំនាក់ទំនងជាមួយរដ្ឋសភា ព្រឹទ្ធសភា និងអធិការកិច្ច</t>
  </si>
  <si>
    <t>១០. ក្រសួងសេដ្ឋកិច្ច និងហិរញ្ញវត្ថុ</t>
  </si>
  <si>
    <t>២៨. ក្រសួងរៀបចំដែនដី នគរូបណីយកម្ម និងសំណង់</t>
  </si>
  <si>
    <t>៣៤. ក្រសួងមុខងារសាធារណៈ</t>
  </si>
  <si>
    <t>វិស័យការពារជាតិ សន្ដិសុខ និងសណ្ដាប់ធ្នាប់សាធារណៈ</t>
  </si>
  <si>
    <t>៧.២. ក្រសួងមហាផ្ទៃ-រដ្ឋបាលទូទៅ</t>
  </si>
  <si>
    <t>២៦. ក្រសួងយុតិធម៌</t>
  </si>
  <si>
    <t>វិស័យសង្គមកិច្ច</t>
  </si>
  <si>
    <t>១១. ក្រសួងព័ត៌មាន</t>
  </si>
  <si>
    <t>១២.ក្រសួងសុខាភិបាល</t>
  </si>
  <si>
    <t>១៦.ក្រសួងអប់រំ យុវជន និងកីឡា</t>
  </si>
  <si>
    <t>១៨. ក្រសួងវប្បធម៌ និងវិចិត្រសិល្បៈ</t>
  </si>
  <si>
    <t>១៩. ក្រសួងបរិស្ថាន</t>
  </si>
  <si>
    <t>២១. ក្រសួងសង្គមកិច្ច អតីតយុទ្ធ និងយុវនីតិសម្បទា</t>
  </si>
  <si>
    <t>៣២. ក្រសួងការងារ និងបណ្ដុះបណ្ដាលវិជ្ជាជីវៈ</t>
  </si>
  <si>
    <t>វិស័យសេដ្ឋកិច្ច</t>
  </si>
  <si>
    <t>១៣. ក្រសួងរ៉ែ និងថាមពល</t>
  </si>
  <si>
    <t>១៥. ក្រសួងពាណិជ្ជកម្ម</t>
  </si>
  <si>
    <t>១៧. ក្រសួងកសិកម្ម រុក្ខាប្រមាញ់ និងនេសាទ</t>
  </si>
  <si>
    <t>២០. ក្រសួងអភិវឌ្ឍន័ជនបទ</t>
  </si>
  <si>
    <t>២២. ក្រសួងប្រៃសណីយ៍ និងទូរគមនាគមន៍</t>
  </si>
  <si>
    <t>២៥. ក្រសួងសាធារការ និងដឹកជញ្ជូន</t>
  </si>
  <si>
    <t>២៧. ក្រសួងទេសចរណ៍</t>
  </si>
  <si>
    <t>៣៥. ក្រសួងឧស្សាហកម្ម វិទ្យាសាស្រ្ដ បច្ចេកវិទ្យា និងនវានុវត្ដន៍</t>
  </si>
  <si>
    <t>តារាង "ឃ"</t>
  </si>
  <si>
    <t>ចំណូលមូលធនថវិកាថ្នាក់ជាតិ</t>
  </si>
  <si>
    <t>ឥណទានភ្ជាប់សន្យានិងឥណទានទូទាត់</t>
  </si>
  <si>
    <t>សរុបឥណទានភ្ជាប់សន្យា=សរុបឥណទានទូទាត់</t>
  </si>
  <si>
    <t>ចំណាយមូលធនដោយហិរញ្ញប្បទានក្នុងប្រទេស​</t>
  </si>
  <si>
    <t>ចំណាយមូលធនដោយហិរញ្ញប្បទានក្រៅប្រទេស</t>
  </si>
  <si>
    <t>ការទូទាត់ប្រាក់ខ្ចី</t>
  </si>
  <si>
    <t>ឥណទានភ្ជាប់សន្យា=ឥណទានទូទាត់</t>
  </si>
  <si>
    <t>បដិភាគវិនយោគ</t>
  </si>
  <si>
    <t>៣៣. ស្ថាប័នប្រឆាំងអំពើពុករលួយ</t>
  </si>
  <si>
    <t>៧.១.​ ក្រសួងមហាផ្ទៃ-សន្ដិសុខសាធារណៈ</t>
  </si>
  <si>
    <t>២៣. ក្រសួងធម្មការ និងសាសនា</t>
  </si>
  <si>
    <t>ចំណាយមិនទាន់បែងចែក</t>
  </si>
  <si>
    <t>ការទូទាត់ប្រាប់កម្ចី</t>
  </si>
  <si>
    <t>មូលនីធិទ្រទ្រង់ថវិកា</t>
  </si>
  <si>
    <t>កិច្ចប្រតិបត្ដិការថវិកាថ្នាក់ជាតិ</t>
  </si>
  <si>
    <t>I. ចំណូលក្នុងប្រទេសសរុប</t>
  </si>
  <si>
    <t>១.ចំណូលចរន្ដ</t>
  </si>
  <si>
    <t>២.ចំណូលមូលធនក្នុងប្រទេស</t>
  </si>
  <si>
    <t>II. ចំណាយថវិការសរុប</t>
  </si>
  <si>
    <t>២.ចំណូលមូលធន(មិនគិតការទូទាត់ការខ្ចី)</t>
  </si>
  <si>
    <t>វិនិយោគសាធារណៈដោយហិរញ្ញប្បទានក្នុងប្រទេស</t>
  </si>
  <si>
    <t>ដោយថវិកាថ្នាក់ជាតិ</t>
  </si>
  <si>
    <t>គម្រោងវិនិយោគផ្ទាល់</t>
  </si>
  <si>
    <t>ដោយមូលនិធិទ្រទ្រង់ថវិកាហិរញ្ញប្បទានដោយដៃគូអភិវឌ្ឍ</t>
  </si>
  <si>
    <t>វិនិយោគសាធារណៈដោយហិរញ្ញប្បទានក្រៅប្រទេស</t>
  </si>
  <si>
    <t>អតិរេកនៃថវិកាចរន្ដ​ (I.១-II.១)</t>
  </si>
  <si>
    <t>ឱនភាពសរុបនៃថវិកាថ្នាក់ជាតិ (I-II)</t>
  </si>
  <si>
    <t>III. ហិរញ្ញប្បទាននៃឱនភាព</t>
  </si>
  <si>
    <t>១. ហិរញ្ញប្បទានក្រៅប្រទេស</t>
  </si>
  <si>
    <t>មូលនិធិទ្រទ្រង់ថវិកាហិរញ្ញប្បទានដោយដៃគូអភិវឌ្ឍ</t>
  </si>
  <si>
    <t>២. ហិរញ្ញប្បទានក្នុងប្រទេស</t>
  </si>
  <si>
    <t>បញ្ញើរាជរដ្ឋាភិបាល</t>
  </si>
  <si>
    <t>តុល្យភាព/
ហិរញ្ញប្បទាន</t>
  </si>
  <si>
    <t>ចំនួនទឹកប្រាក់</t>
  </si>
  <si>
    <t>ឯកតា៖ លានរៀល</t>
  </si>
  <si>
    <t>ការគ្រប់គ្រងឆ្នាំ២០២២</t>
  </si>
  <si>
    <t>​​​            -ក្នុងនោះគ្រឺះស្ថានសាធារណះមានលក្ខណះរដ្ឋបាល</t>
  </si>
  <si>
    <t>ថវិកាថ្នាក់ជាតិ (គម្រោងវិនិយោគផ្ទាល់ផ្នែកហេដ្ឋារចនាសម្ព័ន្ធ ផ្លូវថ្នល់ និងប្រព័ន្ធធារាសាស្រ្ដ និង</t>
  </si>
  <si>
    <t>ផ្នែកអប់រំ យុវជន និង កីឡា​)</t>
  </si>
  <si>
    <t>១៦ ក្រសួងអប់រំ យុវជន និងកីឡា</t>
  </si>
  <si>
    <t>គម្រោងសាងសង់អគារសិក្សារ</t>
  </si>
  <si>
    <t>គម្រោងសាងសង់អគារទីចាត់ការ​ និង​ បណ្ណាល័យ</t>
  </si>
  <si>
    <t>គម្រោងសាងសង់សាលប្រជ៉ សាលកីឡា និងសាលពហុបំណង</t>
  </si>
  <si>
    <t>គម្រោងសាងសង់អគារអន្តរវាសិកដ្ឋាន និង ផ្ទះសំណាក់គ្រូបង្រៀន</t>
  </si>
  <si>
    <t>គម្រោងមជ្ឈមណ្ឌសម្រាប់ការអប់រំឌីជីថល និងការអប់រំពីចម្ងាយ</t>
  </si>
  <si>
    <t>គម្រោហេដ្ឋារចនាសម្ព័ន្ធគាំទ្រនានា</t>
  </si>
  <si>
    <t>គម្រោងសាងសង់ ​និងជួសជុលឡើងវិញ ផ្លូវទឹក ផ្លូវសមុទ្រ និងកំពង់ផែ</t>
  </si>
  <si>
    <t>គម្រោងសាងសង់ ​និងជួសជុលឡើងវិញប្រព័ន្ធចម្រោះទឹកកខ្វក់ និងប្រពន័្ធលូ</t>
  </si>
  <si>
    <t>រដ្ឋសភា</t>
  </si>
  <si>
    <t>ទីស្តីការគណះរដ្ឋមន្រ្តី</t>
  </si>
  <si>
    <t>០១ រដ្ឋសភា</t>
  </si>
  <si>
    <t>៣ ហិរញ្ញប្បទានពីទីផ្សារហិញ្ញវត្ថុ</t>
  </si>
  <si>
    <t>​    ផ្សាព្វផ្សាយមូលបត្ររដ្ឋ</t>
  </si>
  <si>
    <t>ការគ្រប់គ្រងឆ្នាំ២០២២
តារាង "ង"
កិច្ចប្រតិបត្ដិការថវិកាថ្នាក់ជាតិ</t>
  </si>
  <si>
    <t>ឆ្នាំ២០២៣</t>
  </si>
  <si>
    <t>ឆ្នាំ២០២៤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</si>
</sst>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"/>
    <numFmt numFmtId="165" formatCode="#,##0.0;[Red]#,##0.0"/>
    <numFmt numFmtId="166" formatCode="_(* #,##0.0_);_(* \(#,##0.0\);_(* &quot;-&quot;??_);_(@_)"/>
    <numFmt numFmtId="167" formatCode="_(* #,##0_);_(* \(#,##0\);_(* &quot;-&quot;??_);_(@_)"/>
    <numFmt numFmtId="168" formatCode="[$-12000425]0.#"/>
    <numFmt numFmtId="169" formatCode="[$-12000425]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Khmer OS Muol Light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Khmer OS Muol Light"/>
    </font>
    <font>
      <sz val="11"/>
      <color theme="1"/>
      <name val="Kh Muol"/>
    </font>
    <font>
      <b/>
      <u val="singleAccounting"/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165" fontId="2" fillId="0" borderId="16" xfId="1" applyNumberFormat="1" applyFont="1" applyBorder="1" applyAlignment="1">
      <alignment horizontal="right" vertical="center"/>
    </xf>
    <xf numFmtId="0" fontId="2" fillId="0" borderId="16" xfId="0" applyFont="1" applyBorder="1"/>
    <xf numFmtId="0" fontId="0" fillId="0" borderId="16" xfId="0" applyBorder="1"/>
    <xf numFmtId="164" fontId="0" fillId="0" borderId="16" xfId="1" applyNumberFormat="1" applyFont="1" applyBorder="1" applyAlignment="1">
      <alignment horizontal="right" vertical="center"/>
    </xf>
    <xf numFmtId="165" fontId="0" fillId="0" borderId="16" xfId="1" applyNumberFormat="1" applyFon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0" fillId="0" borderId="16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11" xfId="1" applyNumberFormat="1" applyFon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2" fillId="0" borderId="13" xfId="1" applyNumberFormat="1" applyFont="1" applyBorder="1" applyAlignment="1">
      <alignment horizontal="right" vertical="center"/>
    </xf>
    <xf numFmtId="164" fontId="0" fillId="0" borderId="13" xfId="1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7" xfId="0" applyBorder="1"/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64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64" fontId="4" fillId="0" borderId="32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vertical="center"/>
    </xf>
    <xf numFmtId="164" fontId="4" fillId="0" borderId="35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6" fontId="2" fillId="0" borderId="12" xfId="1" applyNumberFormat="1" applyFont="1" applyBorder="1" applyAlignment="1"/>
    <xf numFmtId="166" fontId="4" fillId="0" borderId="16" xfId="1" applyNumberFormat="1" applyFont="1" applyBorder="1" applyAlignment="1"/>
    <xf numFmtId="166" fontId="0" fillId="0" borderId="16" xfId="1" applyNumberFormat="1" applyFont="1" applyBorder="1" applyAlignment="1"/>
    <xf numFmtId="166" fontId="2" fillId="0" borderId="16" xfId="1" applyNumberFormat="1" applyFont="1" applyBorder="1" applyAlignment="1"/>
    <xf numFmtId="0" fontId="0" fillId="0" borderId="0" xfId="0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2" xfId="0" applyFont="1" applyBorder="1"/>
    <xf numFmtId="0" fontId="4" fillId="0" borderId="16" xfId="0" applyFont="1" applyBorder="1"/>
    <xf numFmtId="166" fontId="0" fillId="0" borderId="16" xfId="0" applyNumberFormat="1" applyBorder="1"/>
    <xf numFmtId="167" fontId="0" fillId="0" borderId="16" xfId="0" applyNumberFormat="1" applyBorder="1"/>
    <xf numFmtId="0" fontId="0" fillId="0" borderId="0" xfId="0" applyAlignment="1">
      <alignment horizontal="left" vertical="center"/>
    </xf>
    <xf numFmtId="167" fontId="3" fillId="0" borderId="0" xfId="1" applyNumberFormat="1" applyFont="1" applyAlignment="1">
      <alignment horizontal="center" vertical="center"/>
    </xf>
    <xf numFmtId="167" fontId="0" fillId="0" borderId="0" xfId="1" applyNumberFormat="1" applyFont="1" applyAlignment="1"/>
    <xf numFmtId="167" fontId="4" fillId="0" borderId="0" xfId="1" applyNumberFormat="1" applyFont="1" applyAlignment="1"/>
    <xf numFmtId="167" fontId="3" fillId="0" borderId="8" xfId="1" applyNumberFormat="1" applyFont="1" applyBorder="1" applyAlignment="1">
      <alignment vertical="center"/>
    </xf>
    <xf numFmtId="167" fontId="3" fillId="0" borderId="10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7" fontId="2" fillId="0" borderId="16" xfId="1" applyNumberFormat="1" applyFont="1" applyBorder="1" applyAlignment="1"/>
    <xf numFmtId="0" fontId="0" fillId="0" borderId="16" xfId="0" applyBorder="1" applyAlignment="1">
      <alignment horizontal="left" vertical="center"/>
    </xf>
    <xf numFmtId="167" fontId="0" fillId="0" borderId="16" xfId="1" applyNumberFormat="1" applyFont="1" applyBorder="1" applyAlignment="1"/>
    <xf numFmtId="167" fontId="2" fillId="2" borderId="16" xfId="1" applyNumberFormat="1" applyFont="1" applyFill="1" applyBorder="1" applyAlignment="1"/>
    <xf numFmtId="0" fontId="4" fillId="0" borderId="0" xfId="0" applyFont="1"/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167" fontId="2" fillId="0" borderId="12" xfId="1" applyNumberFormat="1" applyFont="1" applyBorder="1" applyAlignment="1"/>
    <xf numFmtId="168" fontId="4" fillId="0" borderId="16" xfId="0" applyNumberFormat="1" applyFont="1" applyBorder="1" applyAlignment="1">
      <alignment horizontal="left" vertical="center"/>
    </xf>
    <xf numFmtId="0" fontId="0" fillId="0" borderId="16" xfId="1" applyNumberFormat="1" applyFont="1" applyBorder="1" applyAlignment="1"/>
    <xf numFmtId="0" fontId="4" fillId="0" borderId="16" xfId="0" applyFont="1" applyBorder="1" applyAlignment="1">
      <alignment horizontal="left" vertical="center"/>
    </xf>
    <xf numFmtId="43" fontId="0" fillId="0" borderId="0" xfId="1" applyFont="1" applyAlignment="1"/>
    <xf numFmtId="43" fontId="7" fillId="0" borderId="2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3" fontId="7" fillId="0" borderId="8" xfId="1" applyFont="1" applyBorder="1" applyAlignment="1">
      <alignment horizontal="center" vertical="center" wrapText="1"/>
    </xf>
    <xf numFmtId="1" fontId="0" fillId="0" borderId="16" xfId="1" applyNumberFormat="1" applyFont="1" applyBorder="1" applyAlignment="1"/>
    <xf numFmtId="0" fontId="2" fillId="0" borderId="30" xfId="0" applyFont="1" applyBorder="1" applyAlignment="1">
      <alignment horizontal="left" vertical="center"/>
    </xf>
    <xf numFmtId="3" fontId="2" fillId="0" borderId="30" xfId="1" applyNumberFormat="1" applyFont="1" applyBorder="1" applyAlignment="1">
      <alignment horizontal="right" vertical="center"/>
    </xf>
    <xf numFmtId="167" fontId="2" fillId="0" borderId="30" xfId="1" applyNumberFormat="1" applyFont="1" applyBorder="1" applyAlignment="1"/>
    <xf numFmtId="0" fontId="0" fillId="0" borderId="30" xfId="0" applyBorder="1" applyAlignment="1">
      <alignment horizontal="left" vertical="center"/>
    </xf>
    <xf numFmtId="3" fontId="0" fillId="0" borderId="30" xfId="0" applyNumberFormat="1" applyBorder="1" applyAlignment="1">
      <alignment horizontal="right" vertical="center"/>
    </xf>
    <xf numFmtId="167" fontId="0" fillId="0" borderId="30" xfId="1" applyNumberFormat="1" applyFont="1" applyBorder="1" applyAlignment="1"/>
    <xf numFmtId="3" fontId="0" fillId="0" borderId="30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3" fontId="4" fillId="0" borderId="3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167" fontId="0" fillId="0" borderId="12" xfId="1" applyNumberFormat="1" applyFont="1" applyBorder="1" applyAlignment="1"/>
    <xf numFmtId="0" fontId="2" fillId="0" borderId="44" xfId="0" applyFont="1" applyBorder="1" applyAlignment="1">
      <alignment horizontal="left" vertical="center"/>
    </xf>
    <xf numFmtId="3" fontId="8" fillId="0" borderId="45" xfId="1" applyNumberFormat="1" applyFont="1" applyBorder="1" applyAlignment="1"/>
    <xf numFmtId="3" fontId="2" fillId="0" borderId="45" xfId="1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left" vertical="center"/>
    </xf>
    <xf numFmtId="3" fontId="8" fillId="0" borderId="12" xfId="1" applyNumberFormat="1" applyFont="1" applyBorder="1" applyAlignment="1"/>
    <xf numFmtId="3" fontId="0" fillId="0" borderId="12" xfId="0" applyNumberForma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3" fontId="8" fillId="0" borderId="30" xfId="1" applyNumberFormat="1" applyFont="1" applyBorder="1" applyAlignment="1"/>
    <xf numFmtId="0" fontId="4" fillId="0" borderId="24" xfId="0" applyFont="1" applyBorder="1" applyAlignment="1">
      <alignment horizontal="left" vertical="center"/>
    </xf>
    <xf numFmtId="3" fontId="4" fillId="0" borderId="30" xfId="1" applyNumberFormat="1" applyFont="1" applyBorder="1" applyAlignment="1"/>
    <xf numFmtId="3" fontId="2" fillId="0" borderId="30" xfId="1" applyNumberFormat="1" applyFont="1" applyBorder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7" fontId="3" fillId="0" borderId="0" xfId="1" applyNumberFormat="1" applyFont="1" applyAlignment="1"/>
    <xf numFmtId="0" fontId="3" fillId="0" borderId="0" xfId="0" applyFont="1"/>
    <xf numFmtId="167" fontId="0" fillId="0" borderId="0" xfId="1" applyNumberFormat="1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7" fontId="0" fillId="0" borderId="16" xfId="1" applyNumberFormat="1" applyFont="1" applyBorder="1" applyAlignment="1">
      <alignment horizontal="center" vertical="center"/>
    </xf>
    <xf numFmtId="167" fontId="0" fillId="0" borderId="16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164" fontId="4" fillId="0" borderId="48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16" xfId="0" applyFont="1" applyBorder="1" applyAlignment="1">
      <alignment vertical="center"/>
    </xf>
    <xf numFmtId="164" fontId="4" fillId="0" borderId="4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0" fillId="0" borderId="24" xfId="0" applyBorder="1"/>
    <xf numFmtId="0" fontId="3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/>
    <xf numFmtId="165" fontId="4" fillId="0" borderId="16" xfId="0" applyNumberFormat="1" applyFont="1" applyBorder="1" applyAlignment="1"/>
    <xf numFmtId="0" fontId="3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7" fontId="2" fillId="0" borderId="51" xfId="1" applyNumberFormat="1" applyFont="1" applyBorder="1" applyAlignment="1"/>
    <xf numFmtId="167" fontId="4" fillId="0" borderId="16" xfId="1" applyNumberFormat="1" applyFont="1" applyBorder="1" applyAlignment="1"/>
    <xf numFmtId="169" fontId="11" fillId="0" borderId="1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 vertical="center"/>
    </xf>
    <xf numFmtId="43" fontId="7" fillId="0" borderId="43" xfId="1" applyFont="1" applyBorder="1" applyAlignment="1">
      <alignment horizontal="center" vertical="top" wrapText="1"/>
    </xf>
    <xf numFmtId="43" fontId="7" fillId="0" borderId="10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43" fontId="7" fillId="0" borderId="16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16" xfId="1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93891-D96B-4F1D-AF33-036919501BAA}">
  <dimension ref="A1:K176"/>
  <sheetViews>
    <sheetView topLeftCell="A46" zoomScaleNormal="100" workbookViewId="0">
      <selection activeCell="J8" sqref="J8"/>
    </sheetView>
  </sheetViews>
  <sheetFormatPr defaultRowHeight="15" x14ac:dyDescent="0.25"/>
  <cols>
    <col min="1" max="1" width="8.7109375" style="1"/>
    <col min="3" max="3" width="47.85546875" customWidth="1"/>
    <col min="4" max="4" width="13.140625" style="3" bestFit="1" customWidth="1"/>
    <col min="5" max="5" width="15" style="3" customWidth="1"/>
    <col min="6" max="6" width="12.42578125" style="18" bestFit="1" customWidth="1"/>
    <col min="7" max="7" width="16.7109375" style="4" bestFit="1" customWidth="1"/>
  </cols>
  <sheetData>
    <row r="1" spans="1:11" ht="23.25" x14ac:dyDescent="0.25">
      <c r="C1" s="2"/>
    </row>
    <row r="2" spans="1:11" ht="23.25" x14ac:dyDescent="0.25">
      <c r="C2" s="2" t="s">
        <v>255</v>
      </c>
    </row>
    <row r="3" spans="1:11" ht="23.25" x14ac:dyDescent="0.25">
      <c r="C3" s="2" t="s">
        <v>0</v>
      </c>
    </row>
    <row r="4" spans="1:11" ht="23.25" x14ac:dyDescent="0.25">
      <c r="C4" s="2" t="s">
        <v>1</v>
      </c>
    </row>
    <row r="5" spans="1:11" ht="22.5" customHeight="1" thickBot="1" x14ac:dyDescent="0.3">
      <c r="G5" s="19" t="s">
        <v>2</v>
      </c>
    </row>
    <row r="6" spans="1:11" ht="44.25" customHeight="1" thickTop="1" x14ac:dyDescent="0.25">
      <c r="A6" s="152" t="s">
        <v>3</v>
      </c>
      <c r="B6" s="154" t="s">
        <v>4</v>
      </c>
      <c r="C6" s="154" t="s">
        <v>5</v>
      </c>
      <c r="D6" s="156" t="s">
        <v>6</v>
      </c>
      <c r="E6" s="157"/>
      <c r="F6" s="154" t="s">
        <v>7</v>
      </c>
      <c r="G6" s="158"/>
      <c r="K6" s="5"/>
    </row>
    <row r="7" spans="1:11" s="25" customFormat="1" ht="31.5" customHeight="1" thickBot="1" x14ac:dyDescent="0.3">
      <c r="A7" s="153"/>
      <c r="B7" s="155"/>
      <c r="C7" s="155"/>
      <c r="D7" s="113" t="s">
        <v>8</v>
      </c>
      <c r="E7" s="114" t="s">
        <v>159</v>
      </c>
      <c r="F7" s="7" t="s">
        <v>9</v>
      </c>
      <c r="G7" s="8" t="s">
        <v>10</v>
      </c>
    </row>
    <row r="8" spans="1:11" ht="24" customHeight="1" thickTop="1" thickBot="1" x14ac:dyDescent="0.3">
      <c r="A8" s="146" t="s">
        <v>11</v>
      </c>
      <c r="B8" s="147"/>
      <c r="C8" s="148"/>
      <c r="D8" s="9">
        <f>SUM(D9,D166)</f>
        <v>26250335.800000001</v>
      </c>
      <c r="E8" s="9">
        <f>SUM(E9,E166)</f>
        <v>30544365.600000001</v>
      </c>
      <c r="F8" s="20">
        <f>E8-D8</f>
        <v>4294029.8000000007</v>
      </c>
      <c r="G8" s="21">
        <f t="shared" ref="G8:G14" si="0">F8/D8*100</f>
        <v>16.357999504143489</v>
      </c>
    </row>
    <row r="9" spans="1:11" ht="24" customHeight="1" thickTop="1" thickBot="1" x14ac:dyDescent="0.3">
      <c r="A9" s="149" t="s">
        <v>12</v>
      </c>
      <c r="B9" s="150"/>
      <c r="C9" s="151"/>
      <c r="D9" s="11">
        <f t="shared" ref="D9" si="1">SUM(D11,D148)</f>
        <v>20784685.800000001</v>
      </c>
      <c r="E9" s="11">
        <f t="shared" ref="E9" si="2">SUM(E11,E148)</f>
        <v>24730881.600000001</v>
      </c>
      <c r="F9" s="20">
        <f t="shared" ref="F9:F72" si="3">E9-D9</f>
        <v>3946195.8000000007</v>
      </c>
      <c r="G9" s="21">
        <f t="shared" si="0"/>
        <v>18.986073871754179</v>
      </c>
    </row>
    <row r="10" spans="1:11" ht="24" customHeight="1" thickTop="1" thickBot="1" x14ac:dyDescent="0.3">
      <c r="A10" s="149" t="s">
        <v>13</v>
      </c>
      <c r="B10" s="150"/>
      <c r="C10" s="151"/>
      <c r="D10" s="11">
        <v>19927186</v>
      </c>
      <c r="E10" s="11">
        <v>23462602</v>
      </c>
      <c r="F10" s="20">
        <f t="shared" si="3"/>
        <v>3535416</v>
      </c>
      <c r="G10" s="21">
        <f t="shared" si="0"/>
        <v>17.741672105634983</v>
      </c>
    </row>
    <row r="11" spans="1:11" ht="24" customHeight="1" thickTop="1" thickBot="1" x14ac:dyDescent="0.3">
      <c r="A11" s="149" t="s">
        <v>14</v>
      </c>
      <c r="B11" s="150"/>
      <c r="C11" s="151"/>
      <c r="D11" s="11">
        <f>SUM(D12:D12)</f>
        <v>19705982.800000001</v>
      </c>
      <c r="E11" s="11">
        <f>SUM(E12:E12)</f>
        <v>22157342.600000001</v>
      </c>
      <c r="F11" s="20">
        <f t="shared" si="3"/>
        <v>2451359.8000000007</v>
      </c>
      <c r="G11" s="21">
        <f t="shared" si="0"/>
        <v>12.439672889595746</v>
      </c>
    </row>
    <row r="12" spans="1:11" ht="24" customHeight="1" thickTop="1" thickBot="1" x14ac:dyDescent="0.3">
      <c r="A12" s="149" t="s">
        <v>15</v>
      </c>
      <c r="B12" s="150"/>
      <c r="C12" s="151"/>
      <c r="D12" s="11">
        <f t="shared" ref="D12" si="4">SUM(D13,D55)</f>
        <v>19705982.800000001</v>
      </c>
      <c r="E12" s="11">
        <f t="shared" ref="E12" si="5">SUM(E13,E55)</f>
        <v>22157342.600000001</v>
      </c>
      <c r="F12" s="20">
        <f t="shared" si="3"/>
        <v>2451359.8000000007</v>
      </c>
      <c r="G12" s="21">
        <f t="shared" si="0"/>
        <v>12.439672889595746</v>
      </c>
    </row>
    <row r="13" spans="1:11" ht="24" customHeight="1" thickTop="1" thickBot="1" x14ac:dyDescent="0.3">
      <c r="A13" s="149" t="s">
        <v>16</v>
      </c>
      <c r="B13" s="150"/>
      <c r="C13" s="151"/>
      <c r="D13" s="11">
        <f t="shared" ref="D13" si="6">SUM(D14,D40)</f>
        <v>17520000</v>
      </c>
      <c r="E13" s="11">
        <f t="shared" ref="E13" si="7">SUM(E14,E40)</f>
        <v>20227005</v>
      </c>
      <c r="F13" s="20">
        <f t="shared" si="3"/>
        <v>2707005</v>
      </c>
      <c r="G13" s="21">
        <f t="shared" si="0"/>
        <v>15.450941780821918</v>
      </c>
    </row>
    <row r="14" spans="1:11" ht="24" customHeight="1" thickTop="1" thickBot="1" x14ac:dyDescent="0.3">
      <c r="A14" s="12">
        <v>70</v>
      </c>
      <c r="B14" s="13"/>
      <c r="C14" s="13"/>
      <c r="D14" s="11">
        <f t="shared" ref="D14" si="8">SUM(D15,D21,D27,D37)</f>
        <v>15224600</v>
      </c>
      <c r="E14" s="11">
        <f t="shared" ref="E14" si="9">SUM(E15,E21,E27,E37)</f>
        <v>17815300</v>
      </c>
      <c r="F14" s="20">
        <f t="shared" si="3"/>
        <v>2590700</v>
      </c>
      <c r="G14" s="21">
        <f t="shared" si="0"/>
        <v>17.016539022371688</v>
      </c>
    </row>
    <row r="15" spans="1:11" ht="24" customHeight="1" thickTop="1" thickBot="1" x14ac:dyDescent="0.3">
      <c r="A15" s="12"/>
      <c r="B15" s="13">
        <v>7001</v>
      </c>
      <c r="C15" s="13"/>
      <c r="D15" s="15">
        <f>SUM(D16:D18)</f>
        <v>4304000</v>
      </c>
      <c r="E15" s="15">
        <f>SUM(E16:E18)</f>
        <v>5481000</v>
      </c>
      <c r="F15" s="20">
        <f t="shared" si="3"/>
        <v>1177000</v>
      </c>
      <c r="G15" s="21">
        <f t="shared" ref="G15:G18" si="10">F15/D15*100</f>
        <v>27.346654275092934</v>
      </c>
    </row>
    <row r="16" spans="1:11" ht="24" customHeight="1" thickTop="1" thickBot="1" x14ac:dyDescent="0.3">
      <c r="A16" s="12"/>
      <c r="B16" s="13"/>
      <c r="C16" s="13">
        <v>70011</v>
      </c>
      <c r="D16" s="15">
        <v>144000</v>
      </c>
      <c r="E16" s="15">
        <v>86000</v>
      </c>
      <c r="F16" s="20">
        <f t="shared" si="3"/>
        <v>-58000</v>
      </c>
      <c r="G16" s="21">
        <f t="shared" si="10"/>
        <v>-40.277777777777779</v>
      </c>
    </row>
    <row r="17" spans="1:7" ht="24" customHeight="1" thickTop="1" thickBot="1" x14ac:dyDescent="0.3">
      <c r="A17" s="12"/>
      <c r="B17" s="13"/>
      <c r="C17" s="13">
        <v>70012</v>
      </c>
      <c r="D17" s="15">
        <v>3410000</v>
      </c>
      <c r="E17" s="15">
        <v>4400000</v>
      </c>
      <c r="F17" s="20">
        <f t="shared" si="3"/>
        <v>990000</v>
      </c>
      <c r="G17" s="21">
        <f t="shared" si="10"/>
        <v>29.032258064516132</v>
      </c>
    </row>
    <row r="18" spans="1:7" ht="24" customHeight="1" thickTop="1" thickBot="1" x14ac:dyDescent="0.3">
      <c r="A18" s="12"/>
      <c r="B18" s="13"/>
      <c r="C18" s="13">
        <v>70013</v>
      </c>
      <c r="D18" s="15">
        <v>750000</v>
      </c>
      <c r="E18" s="15">
        <v>995000</v>
      </c>
      <c r="F18" s="20">
        <f t="shared" si="3"/>
        <v>245000</v>
      </c>
      <c r="G18" s="21">
        <f t="shared" si="10"/>
        <v>32.666666666666664</v>
      </c>
    </row>
    <row r="19" spans="1:7" ht="24" customHeight="1" thickTop="1" thickBot="1" x14ac:dyDescent="0.3">
      <c r="A19" s="12"/>
      <c r="B19" s="13"/>
      <c r="C19" s="13">
        <v>70014</v>
      </c>
      <c r="D19" s="15">
        <v>0</v>
      </c>
      <c r="E19" s="15">
        <v>0</v>
      </c>
      <c r="F19" s="20">
        <f t="shared" si="3"/>
        <v>0</v>
      </c>
      <c r="G19" s="21"/>
    </row>
    <row r="20" spans="1:7" ht="24" customHeight="1" thickTop="1" thickBot="1" x14ac:dyDescent="0.3">
      <c r="A20" s="12"/>
      <c r="B20" s="13"/>
      <c r="C20" s="13">
        <v>70015</v>
      </c>
      <c r="D20" s="15">
        <v>0</v>
      </c>
      <c r="E20" s="15">
        <v>0</v>
      </c>
      <c r="F20" s="20">
        <f t="shared" si="3"/>
        <v>0</v>
      </c>
      <c r="G20" s="21"/>
    </row>
    <row r="21" spans="1:7" ht="24" customHeight="1" thickTop="1" thickBot="1" x14ac:dyDescent="0.3">
      <c r="A21" s="12"/>
      <c r="B21" s="13">
        <v>7002</v>
      </c>
      <c r="C21" s="13"/>
      <c r="D21" s="14">
        <f>SUM(D22:D26)</f>
        <v>6276800</v>
      </c>
      <c r="E21" s="14">
        <f>SUM(E22:E26)</f>
        <v>7049000</v>
      </c>
      <c r="F21" s="20">
        <f t="shared" si="3"/>
        <v>772200</v>
      </c>
      <c r="G21" s="21">
        <f>F21/D21*100</f>
        <v>12.302447106806017</v>
      </c>
    </row>
    <row r="22" spans="1:7" ht="24" customHeight="1" thickTop="1" thickBot="1" x14ac:dyDescent="0.3">
      <c r="A22" s="12"/>
      <c r="B22" s="13"/>
      <c r="C22" s="13">
        <v>70021</v>
      </c>
      <c r="D22" s="15">
        <v>0</v>
      </c>
      <c r="E22" s="15">
        <v>0</v>
      </c>
      <c r="F22" s="20">
        <f t="shared" si="3"/>
        <v>0</v>
      </c>
      <c r="G22" s="16"/>
    </row>
    <row r="23" spans="1:7" ht="24" customHeight="1" thickTop="1" thickBot="1" x14ac:dyDescent="0.3">
      <c r="A23" s="12"/>
      <c r="B23" s="13"/>
      <c r="C23" s="13">
        <v>70022</v>
      </c>
      <c r="D23" s="15">
        <v>2640000</v>
      </c>
      <c r="E23" s="15">
        <v>3111000</v>
      </c>
      <c r="F23" s="20">
        <f t="shared" si="3"/>
        <v>471000</v>
      </c>
      <c r="G23" s="16">
        <f>F23/D23*100</f>
        <v>17.84090909090909</v>
      </c>
    </row>
    <row r="24" spans="1:7" ht="24" customHeight="1" thickTop="1" thickBot="1" x14ac:dyDescent="0.3">
      <c r="A24" s="12"/>
      <c r="B24" s="13"/>
      <c r="C24" s="13">
        <v>70025</v>
      </c>
      <c r="D24" s="15">
        <v>841700</v>
      </c>
      <c r="E24" s="15">
        <v>800500</v>
      </c>
      <c r="F24" s="20">
        <f t="shared" si="3"/>
        <v>-41200</v>
      </c>
      <c r="G24" s="16">
        <f>F24/D24*100</f>
        <v>-4.8948556492812161</v>
      </c>
    </row>
    <row r="25" spans="1:7" ht="24" customHeight="1" thickTop="1" thickBot="1" x14ac:dyDescent="0.3">
      <c r="A25" s="12"/>
      <c r="B25" s="13"/>
      <c r="C25" s="13">
        <v>70026</v>
      </c>
      <c r="D25" s="15">
        <v>2795100</v>
      </c>
      <c r="E25" s="15">
        <v>3137500</v>
      </c>
      <c r="F25" s="20">
        <f t="shared" si="3"/>
        <v>342400</v>
      </c>
      <c r="G25" s="16">
        <f>F25/D25*100</f>
        <v>12.25000894422382</v>
      </c>
    </row>
    <row r="26" spans="1:7" ht="24" customHeight="1" thickTop="1" thickBot="1" x14ac:dyDescent="0.3">
      <c r="A26" s="12"/>
      <c r="B26" s="13"/>
      <c r="C26" s="13">
        <v>70027</v>
      </c>
      <c r="D26" s="15">
        <v>0</v>
      </c>
      <c r="E26" s="15">
        <v>0</v>
      </c>
      <c r="F26" s="20">
        <f t="shared" si="3"/>
        <v>0</v>
      </c>
      <c r="G26" s="16" t="e">
        <f>F26/#REF!*100</f>
        <v>#REF!</v>
      </c>
    </row>
    <row r="27" spans="1:7" ht="24" customHeight="1" thickTop="1" thickBot="1" x14ac:dyDescent="0.3">
      <c r="A27" s="12"/>
      <c r="B27" s="13">
        <v>7003</v>
      </c>
      <c r="C27" s="13"/>
      <c r="D27" s="15">
        <f>SUM(D28:D31)</f>
        <v>4508800</v>
      </c>
      <c r="E27" s="15">
        <f>SUM(E28:E31)</f>
        <v>5125300</v>
      </c>
      <c r="F27" s="20">
        <f t="shared" si="3"/>
        <v>616500</v>
      </c>
      <c r="G27" s="16">
        <f>F27/D27*100</f>
        <v>13.673261178140525</v>
      </c>
    </row>
    <row r="28" spans="1:7" ht="24" customHeight="1" thickTop="1" thickBot="1" x14ac:dyDescent="0.3">
      <c r="A28" s="12"/>
      <c r="B28" s="13"/>
      <c r="C28" s="13">
        <v>70031</v>
      </c>
      <c r="D28" s="15">
        <v>870000</v>
      </c>
      <c r="E28" s="15">
        <v>1000000</v>
      </c>
      <c r="F28" s="20">
        <f t="shared" si="3"/>
        <v>130000</v>
      </c>
      <c r="G28" s="16">
        <f t="shared" ref="G28:G30" si="11">F28/D28*100</f>
        <v>14.942528735632186</v>
      </c>
    </row>
    <row r="29" spans="1:7" ht="24" customHeight="1" thickTop="1" thickBot="1" x14ac:dyDescent="0.3">
      <c r="A29" s="12"/>
      <c r="B29" s="13"/>
      <c r="C29" s="13">
        <v>70032</v>
      </c>
      <c r="D29" s="15">
        <v>538000</v>
      </c>
      <c r="E29" s="15">
        <v>653500</v>
      </c>
      <c r="F29" s="20">
        <f t="shared" si="3"/>
        <v>115500</v>
      </c>
      <c r="G29" s="16">
        <f t="shared" si="11"/>
        <v>21.468401486988846</v>
      </c>
    </row>
    <row r="30" spans="1:7" ht="24" customHeight="1" thickTop="1" thickBot="1" x14ac:dyDescent="0.3">
      <c r="A30" s="12"/>
      <c r="B30" s="13"/>
      <c r="C30" s="13">
        <v>70033</v>
      </c>
      <c r="D30" s="15">
        <v>3025800</v>
      </c>
      <c r="E30" s="15">
        <v>3396800</v>
      </c>
      <c r="F30" s="20">
        <f t="shared" si="3"/>
        <v>371000</v>
      </c>
      <c r="G30" s="16">
        <f t="shared" si="11"/>
        <v>12.261220173177341</v>
      </c>
    </row>
    <row r="31" spans="1:7" ht="24" customHeight="1" thickTop="1" thickBot="1" x14ac:dyDescent="0.3">
      <c r="A31" s="12"/>
      <c r="B31" s="13"/>
      <c r="C31" s="13">
        <v>70034</v>
      </c>
      <c r="D31" s="15">
        <v>75000</v>
      </c>
      <c r="E31" s="15">
        <v>75000</v>
      </c>
      <c r="F31" s="20">
        <f t="shared" si="3"/>
        <v>0</v>
      </c>
      <c r="G31" s="16" t="e">
        <f>F31/#REF!*100</f>
        <v>#REF!</v>
      </c>
    </row>
    <row r="32" spans="1:7" ht="24" customHeight="1" thickTop="1" thickBot="1" x14ac:dyDescent="0.3">
      <c r="A32" s="12"/>
      <c r="B32" s="13">
        <v>7004</v>
      </c>
      <c r="C32" s="13"/>
      <c r="D32" s="16">
        <f t="shared" ref="D32" si="12">SUM(D33:D34)</f>
        <v>0</v>
      </c>
      <c r="E32" s="16">
        <f t="shared" ref="E32" si="13">SUM(E33:E34)</f>
        <v>0</v>
      </c>
      <c r="F32" s="20">
        <f t="shared" si="3"/>
        <v>0</v>
      </c>
      <c r="G32" s="16"/>
    </row>
    <row r="33" spans="1:7" ht="24" customHeight="1" thickTop="1" thickBot="1" x14ac:dyDescent="0.3">
      <c r="A33" s="12"/>
      <c r="B33" s="13"/>
      <c r="C33" s="13">
        <v>70041</v>
      </c>
      <c r="D33" s="16" t="s">
        <v>17</v>
      </c>
      <c r="E33" s="16" t="s">
        <v>17</v>
      </c>
      <c r="F33" s="20"/>
      <c r="G33" s="16"/>
    </row>
    <row r="34" spans="1:7" ht="24" customHeight="1" thickTop="1" thickBot="1" x14ac:dyDescent="0.3">
      <c r="A34" s="12"/>
      <c r="B34" s="13"/>
      <c r="C34" s="13">
        <v>70042</v>
      </c>
      <c r="D34" s="16" t="s">
        <v>17</v>
      </c>
      <c r="E34" s="16" t="s">
        <v>17</v>
      </c>
      <c r="F34" s="20"/>
      <c r="G34" s="16"/>
    </row>
    <row r="35" spans="1:7" ht="24" customHeight="1" thickTop="1" thickBot="1" x14ac:dyDescent="0.3">
      <c r="A35" s="12"/>
      <c r="B35" s="13">
        <v>7005</v>
      </c>
      <c r="C35" s="13"/>
      <c r="D35" s="16">
        <f t="shared" ref="D35:E35" si="14">SUM(D36:D36)</f>
        <v>0</v>
      </c>
      <c r="E35" s="16">
        <f t="shared" si="14"/>
        <v>0</v>
      </c>
      <c r="F35" s="20">
        <f t="shared" si="3"/>
        <v>0</v>
      </c>
      <c r="G35" s="16"/>
    </row>
    <row r="36" spans="1:7" ht="24" customHeight="1" thickTop="1" thickBot="1" x14ac:dyDescent="0.3">
      <c r="A36" s="12"/>
      <c r="B36" s="13"/>
      <c r="C36" s="13">
        <v>70052</v>
      </c>
      <c r="D36" s="16" t="s">
        <v>17</v>
      </c>
      <c r="E36" s="16" t="s">
        <v>17</v>
      </c>
      <c r="F36" s="20"/>
      <c r="G36" s="16" t="s">
        <v>17</v>
      </c>
    </row>
    <row r="37" spans="1:7" ht="24" customHeight="1" thickTop="1" thickBot="1" x14ac:dyDescent="0.3">
      <c r="A37" s="12"/>
      <c r="B37" s="13">
        <v>7008</v>
      </c>
      <c r="C37" s="17"/>
      <c r="D37" s="15">
        <f>SUM(D39:D39)</f>
        <v>135000</v>
      </c>
      <c r="E37" s="15">
        <f>SUM(E39:E39)</f>
        <v>160000</v>
      </c>
      <c r="F37" s="20">
        <f t="shared" si="3"/>
        <v>25000</v>
      </c>
      <c r="G37" s="16">
        <f>F37/D37*100</f>
        <v>18.518518518518519</v>
      </c>
    </row>
    <row r="38" spans="1:7" ht="24" customHeight="1" thickTop="1" thickBot="1" x14ac:dyDescent="0.3">
      <c r="A38" s="12"/>
      <c r="B38" s="13"/>
      <c r="C38" s="13">
        <v>70081</v>
      </c>
      <c r="D38" s="15">
        <v>0</v>
      </c>
      <c r="E38" s="15">
        <v>0</v>
      </c>
      <c r="F38" s="20">
        <f t="shared" si="3"/>
        <v>0</v>
      </c>
      <c r="G38" s="16"/>
    </row>
    <row r="39" spans="1:7" ht="24" customHeight="1" thickTop="1" thickBot="1" x14ac:dyDescent="0.3">
      <c r="A39" s="12"/>
      <c r="B39" s="13"/>
      <c r="C39" s="13">
        <v>70082</v>
      </c>
      <c r="D39" s="15">
        <v>135000</v>
      </c>
      <c r="E39" s="15">
        <v>160000</v>
      </c>
      <c r="F39" s="20">
        <f t="shared" si="3"/>
        <v>25000</v>
      </c>
      <c r="G39" s="16">
        <f>F39/D39*100</f>
        <v>18.518518518518519</v>
      </c>
    </row>
    <row r="40" spans="1:7" s="1" customFormat="1" ht="24" customHeight="1" thickTop="1" thickBot="1" x14ac:dyDescent="0.3">
      <c r="A40" s="12">
        <v>71</v>
      </c>
      <c r="B40" s="12"/>
      <c r="C40" s="12"/>
      <c r="D40" s="11">
        <f>SUM(D49,D41)</f>
        <v>2295400</v>
      </c>
      <c r="E40" s="11">
        <f>SUM(E49,E41)</f>
        <v>2411705</v>
      </c>
      <c r="F40" s="20">
        <f t="shared" si="3"/>
        <v>116305</v>
      </c>
      <c r="G40" s="16">
        <f t="shared" ref="G40:G52" si="15">F40/D40*100</f>
        <v>5.0668728761871566</v>
      </c>
    </row>
    <row r="41" spans="1:7" ht="24" customHeight="1" thickTop="1" thickBot="1" x14ac:dyDescent="0.3">
      <c r="A41" s="12"/>
      <c r="B41" s="13">
        <v>7100</v>
      </c>
      <c r="C41" s="13"/>
      <c r="D41" s="15">
        <f>SUM(D42:D48)</f>
        <v>2283700</v>
      </c>
      <c r="E41" s="15">
        <f>SUM(E42:E48)</f>
        <v>2371245</v>
      </c>
      <c r="F41" s="20">
        <f t="shared" si="3"/>
        <v>87545</v>
      </c>
      <c r="G41" s="16">
        <f t="shared" si="15"/>
        <v>3.8334719971975302</v>
      </c>
    </row>
    <row r="42" spans="1:7" ht="24" customHeight="1" thickTop="1" thickBot="1" x14ac:dyDescent="0.3">
      <c r="A42" s="12"/>
      <c r="B42" s="13"/>
      <c r="C42" s="13">
        <v>71001</v>
      </c>
      <c r="D42" s="15">
        <v>1546600</v>
      </c>
      <c r="E42" s="15">
        <v>1687600</v>
      </c>
      <c r="F42" s="20">
        <f t="shared" si="3"/>
        <v>141000</v>
      </c>
      <c r="G42" s="16">
        <f t="shared" si="15"/>
        <v>9.1167722746670119</v>
      </c>
    </row>
    <row r="43" spans="1:7" ht="24" customHeight="1" thickTop="1" thickBot="1" x14ac:dyDescent="0.3">
      <c r="A43" s="12"/>
      <c r="B43" s="13"/>
      <c r="C43" s="13">
        <v>71002</v>
      </c>
      <c r="D43" s="15">
        <v>32800</v>
      </c>
      <c r="E43" s="15">
        <v>30500</v>
      </c>
      <c r="F43" s="20">
        <f t="shared" si="3"/>
        <v>-2300</v>
      </c>
      <c r="G43" s="16">
        <f t="shared" si="15"/>
        <v>-7.01219512195122</v>
      </c>
    </row>
    <row r="44" spans="1:7" ht="24" customHeight="1" thickTop="1" thickBot="1" x14ac:dyDescent="0.3">
      <c r="A44" s="12"/>
      <c r="B44" s="13"/>
      <c r="C44" s="13">
        <v>71003</v>
      </c>
      <c r="D44" s="15">
        <v>331000</v>
      </c>
      <c r="E44" s="15">
        <v>265300</v>
      </c>
      <c r="F44" s="20">
        <f t="shared" si="3"/>
        <v>-65700</v>
      </c>
      <c r="G44" s="16">
        <f t="shared" si="15"/>
        <v>-19.84894259818731</v>
      </c>
    </row>
    <row r="45" spans="1:7" ht="24" customHeight="1" thickTop="1" thickBot="1" x14ac:dyDescent="0.3">
      <c r="A45" s="12"/>
      <c r="B45" s="13"/>
      <c r="C45" s="13">
        <v>71004</v>
      </c>
      <c r="D45" s="15">
        <v>361000</v>
      </c>
      <c r="E45" s="15">
        <v>370000</v>
      </c>
      <c r="F45" s="20">
        <f t="shared" si="3"/>
        <v>9000</v>
      </c>
      <c r="G45" s="16">
        <f t="shared" si="15"/>
        <v>2.4930747922437675</v>
      </c>
    </row>
    <row r="46" spans="1:7" ht="24" customHeight="1" thickTop="1" thickBot="1" x14ac:dyDescent="0.3">
      <c r="A46" s="12"/>
      <c r="B46" s="13"/>
      <c r="C46" s="13">
        <v>71005</v>
      </c>
      <c r="D46" s="15">
        <v>300</v>
      </c>
      <c r="E46" s="15">
        <v>200</v>
      </c>
      <c r="F46" s="20">
        <f t="shared" si="3"/>
        <v>-100</v>
      </c>
      <c r="G46" s="16">
        <f t="shared" si="15"/>
        <v>-33.333333333333329</v>
      </c>
    </row>
    <row r="47" spans="1:7" ht="24" customHeight="1" thickTop="1" thickBot="1" x14ac:dyDescent="0.3">
      <c r="A47" s="12"/>
      <c r="B47" s="13"/>
      <c r="C47" s="13">
        <v>71006</v>
      </c>
      <c r="D47" s="15">
        <v>12000</v>
      </c>
      <c r="E47" s="15">
        <v>17645</v>
      </c>
      <c r="F47" s="20">
        <f t="shared" si="3"/>
        <v>5645</v>
      </c>
      <c r="G47" s="16">
        <f t="shared" si="15"/>
        <v>47.041666666666664</v>
      </c>
    </row>
    <row r="48" spans="1:7" ht="24" customHeight="1" thickTop="1" thickBot="1" x14ac:dyDescent="0.3">
      <c r="A48" s="12"/>
      <c r="B48" s="13"/>
      <c r="C48" s="13">
        <v>71007</v>
      </c>
      <c r="D48" s="15">
        <v>0</v>
      </c>
      <c r="E48" s="15">
        <v>0</v>
      </c>
      <c r="F48" s="20">
        <f t="shared" si="3"/>
        <v>0</v>
      </c>
      <c r="G48" s="16"/>
    </row>
    <row r="49" spans="1:7" ht="24" customHeight="1" thickTop="1" thickBot="1" x14ac:dyDescent="0.3">
      <c r="A49" s="12"/>
      <c r="B49" s="13">
        <v>7101</v>
      </c>
      <c r="C49" s="13"/>
      <c r="D49" s="15">
        <f>SUM(D50:D54)</f>
        <v>11700</v>
      </c>
      <c r="E49" s="15">
        <f>SUM(E50:E54)</f>
        <v>40460</v>
      </c>
      <c r="F49" s="20">
        <f t="shared" si="3"/>
        <v>28760</v>
      </c>
      <c r="G49" s="16">
        <f t="shared" si="15"/>
        <v>245.81196581196582</v>
      </c>
    </row>
    <row r="50" spans="1:7" ht="24" customHeight="1" thickTop="1" thickBot="1" x14ac:dyDescent="0.3">
      <c r="A50" s="12"/>
      <c r="B50" s="13"/>
      <c r="C50" s="13">
        <v>71011</v>
      </c>
      <c r="D50" s="15">
        <v>4500</v>
      </c>
      <c r="E50" s="15">
        <v>10400</v>
      </c>
      <c r="F50" s="20">
        <f t="shared" si="3"/>
        <v>5900</v>
      </c>
      <c r="G50" s="16">
        <f t="shared" si="15"/>
        <v>131.11111111111111</v>
      </c>
    </row>
    <row r="51" spans="1:7" ht="24" customHeight="1" thickTop="1" thickBot="1" x14ac:dyDescent="0.3">
      <c r="A51" s="12"/>
      <c r="B51" s="13"/>
      <c r="C51" s="13">
        <v>71012</v>
      </c>
      <c r="D51" s="15">
        <v>2700</v>
      </c>
      <c r="E51" s="15">
        <v>17100</v>
      </c>
      <c r="F51" s="20">
        <f t="shared" si="3"/>
        <v>14400</v>
      </c>
      <c r="G51" s="16">
        <f t="shared" si="15"/>
        <v>533.33333333333326</v>
      </c>
    </row>
    <row r="52" spans="1:7" ht="24" customHeight="1" thickTop="1" thickBot="1" x14ac:dyDescent="0.3">
      <c r="A52" s="12"/>
      <c r="B52" s="13"/>
      <c r="C52" s="13">
        <v>71014</v>
      </c>
      <c r="D52" s="15">
        <v>4300</v>
      </c>
      <c r="E52" s="15">
        <v>12800</v>
      </c>
      <c r="F52" s="20">
        <f t="shared" si="3"/>
        <v>8500</v>
      </c>
      <c r="G52" s="16">
        <f t="shared" si="15"/>
        <v>197.67441860465115</v>
      </c>
    </row>
    <row r="53" spans="1:7" ht="24" customHeight="1" thickTop="1" thickBot="1" x14ac:dyDescent="0.3">
      <c r="A53" s="12"/>
      <c r="B53" s="13"/>
      <c r="C53" s="13">
        <v>71015</v>
      </c>
      <c r="D53" s="16">
        <v>0</v>
      </c>
      <c r="E53" s="16">
        <v>0</v>
      </c>
      <c r="F53" s="20">
        <f t="shared" si="3"/>
        <v>0</v>
      </c>
      <c r="G53" s="16"/>
    </row>
    <row r="54" spans="1:7" ht="24" customHeight="1" thickTop="1" thickBot="1" x14ac:dyDescent="0.3">
      <c r="A54" s="12"/>
      <c r="B54" s="13"/>
      <c r="C54" s="13">
        <v>71016</v>
      </c>
      <c r="D54" s="15">
        <v>200</v>
      </c>
      <c r="E54" s="15">
        <v>160</v>
      </c>
      <c r="F54" s="20">
        <f t="shared" si="3"/>
        <v>-40</v>
      </c>
      <c r="G54" s="16">
        <f>F54/D54*100</f>
        <v>-20</v>
      </c>
    </row>
    <row r="55" spans="1:7" ht="24" customHeight="1" thickTop="1" thickBot="1" x14ac:dyDescent="0.3">
      <c r="A55" s="149" t="s">
        <v>18</v>
      </c>
      <c r="B55" s="150"/>
      <c r="C55" s="151"/>
      <c r="D55" s="11">
        <f t="shared" ref="D55" si="16">SUM(D56,D68,D122,D130,D137,D140)</f>
        <v>2185982.7999999998</v>
      </c>
      <c r="E55" s="11">
        <f t="shared" ref="E55" si="17">SUM(E56,E68,E122,E130,E137,E140)</f>
        <v>1930337.6</v>
      </c>
      <c r="F55" s="20">
        <f t="shared" si="3"/>
        <v>-255645.19999999972</v>
      </c>
      <c r="G55" s="16">
        <f t="shared" ref="G55:G57" si="18">F55/D55*100</f>
        <v>-11.694748924831419</v>
      </c>
    </row>
    <row r="56" spans="1:7" ht="24" customHeight="1" thickTop="1" thickBot="1" x14ac:dyDescent="0.3">
      <c r="A56" s="12">
        <v>72</v>
      </c>
      <c r="B56" s="13"/>
      <c r="C56" s="13"/>
      <c r="D56" s="11">
        <f>SUM(D57,D65)</f>
        <v>205084.5</v>
      </c>
      <c r="E56" s="11">
        <f>SUM(E57,E65)</f>
        <v>173953</v>
      </c>
      <c r="F56" s="20">
        <f t="shared" si="3"/>
        <v>-31131.5</v>
      </c>
      <c r="G56" s="16">
        <f t="shared" si="18"/>
        <v>-15.179840504767547</v>
      </c>
    </row>
    <row r="57" spans="1:7" ht="24" customHeight="1" thickTop="1" thickBot="1" x14ac:dyDescent="0.3">
      <c r="A57" s="12"/>
      <c r="B57" s="13">
        <v>7200</v>
      </c>
      <c r="C57" s="13"/>
      <c r="D57" s="15">
        <f>SUM(D58:D64)</f>
        <v>185140.5</v>
      </c>
      <c r="E57" s="15">
        <f>SUM(E58:E64)</f>
        <v>166423</v>
      </c>
      <c r="F57" s="20">
        <f t="shared" si="3"/>
        <v>-18717.5</v>
      </c>
      <c r="G57" s="16">
        <f t="shared" si="18"/>
        <v>-10.109889516340292</v>
      </c>
    </row>
    <row r="58" spans="1:7" ht="24" customHeight="1" thickTop="1" thickBot="1" x14ac:dyDescent="0.3">
      <c r="A58" s="12"/>
      <c r="B58" s="13"/>
      <c r="C58" s="13">
        <v>72001</v>
      </c>
      <c r="D58" s="15">
        <v>0</v>
      </c>
      <c r="E58" s="15">
        <v>0</v>
      </c>
      <c r="F58" s="20">
        <f t="shared" si="3"/>
        <v>0</v>
      </c>
      <c r="G58" s="16" t="e">
        <f>F58/#REF!*100</f>
        <v>#REF!</v>
      </c>
    </row>
    <row r="59" spans="1:7" ht="24" customHeight="1" thickTop="1" thickBot="1" x14ac:dyDescent="0.3">
      <c r="A59" s="12"/>
      <c r="B59" s="13"/>
      <c r="C59" s="13">
        <v>72002</v>
      </c>
      <c r="D59" s="15">
        <v>9492</v>
      </c>
      <c r="E59" s="15">
        <v>9492</v>
      </c>
      <c r="F59" s="20">
        <f t="shared" si="3"/>
        <v>0</v>
      </c>
      <c r="G59" s="16" t="e">
        <f>F59/#REF!*100</f>
        <v>#REF!</v>
      </c>
    </row>
    <row r="60" spans="1:7" ht="24" customHeight="1" thickTop="1" thickBot="1" x14ac:dyDescent="0.3">
      <c r="A60" s="12"/>
      <c r="B60" s="13"/>
      <c r="C60" s="13">
        <v>70003</v>
      </c>
      <c r="D60" s="15">
        <v>56560.5</v>
      </c>
      <c r="E60" s="15">
        <v>720.7</v>
      </c>
      <c r="F60" s="20">
        <f t="shared" si="3"/>
        <v>-55839.8</v>
      </c>
      <c r="G60" s="16">
        <f>F60/D60*100</f>
        <v>-98.725789199176106</v>
      </c>
    </row>
    <row r="61" spans="1:7" ht="24" customHeight="1" thickTop="1" thickBot="1" x14ac:dyDescent="0.3">
      <c r="A61" s="12"/>
      <c r="B61" s="13"/>
      <c r="C61" s="13">
        <v>70004</v>
      </c>
      <c r="D61" s="15">
        <v>99601</v>
      </c>
      <c r="E61" s="15">
        <v>136204.29999999999</v>
      </c>
      <c r="F61" s="20">
        <f t="shared" si="3"/>
        <v>36603.299999999988</v>
      </c>
      <c r="G61" s="16">
        <f>F61/D61*100</f>
        <v>36.749932229596077</v>
      </c>
    </row>
    <row r="62" spans="1:7" ht="24" customHeight="1" thickTop="1" thickBot="1" x14ac:dyDescent="0.3">
      <c r="A62" s="12"/>
      <c r="B62" s="13"/>
      <c r="C62" s="13">
        <v>70005</v>
      </c>
      <c r="D62" s="15">
        <v>11500</v>
      </c>
      <c r="E62" s="15">
        <v>11500</v>
      </c>
      <c r="F62" s="20">
        <f t="shared" si="3"/>
        <v>0</v>
      </c>
      <c r="G62" s="16">
        <f>F62/D62*100</f>
        <v>0</v>
      </c>
    </row>
    <row r="63" spans="1:7" ht="24" customHeight="1" thickTop="1" thickBot="1" x14ac:dyDescent="0.3">
      <c r="A63" s="12"/>
      <c r="B63" s="13"/>
      <c r="C63" s="13">
        <v>70006</v>
      </c>
      <c r="D63" s="15">
        <v>0</v>
      </c>
      <c r="E63" s="15">
        <v>0</v>
      </c>
      <c r="F63" s="20">
        <f t="shared" si="3"/>
        <v>0</v>
      </c>
      <c r="G63" s="16" t="e">
        <f>F63/#REF!*100</f>
        <v>#REF!</v>
      </c>
    </row>
    <row r="64" spans="1:7" ht="24" customHeight="1" thickTop="1" thickBot="1" x14ac:dyDescent="0.3">
      <c r="A64" s="12"/>
      <c r="B64" s="13"/>
      <c r="C64" s="13">
        <v>70008</v>
      </c>
      <c r="D64" s="15">
        <v>7987</v>
      </c>
      <c r="E64" s="15">
        <v>8506</v>
      </c>
      <c r="F64" s="20">
        <f t="shared" si="3"/>
        <v>519</v>
      </c>
      <c r="G64" s="16">
        <f>F64/D64*100</f>
        <v>6.4980593464379623</v>
      </c>
    </row>
    <row r="65" spans="1:7" ht="24" customHeight="1" thickTop="1" thickBot="1" x14ac:dyDescent="0.3">
      <c r="A65" s="12"/>
      <c r="B65" s="13">
        <v>7201</v>
      </c>
      <c r="C65" s="13"/>
      <c r="D65" s="15">
        <f t="shared" ref="D65" si="19">SUM(D66:D67)</f>
        <v>19944</v>
      </c>
      <c r="E65" s="15">
        <f t="shared" ref="E65" si="20">SUM(E66:E67)</f>
        <v>7530</v>
      </c>
      <c r="F65" s="20">
        <f t="shared" si="3"/>
        <v>-12414</v>
      </c>
      <c r="G65" s="16">
        <f t="shared" ref="G65:G128" si="21">F65/D65*100</f>
        <v>-62.244283995186521</v>
      </c>
    </row>
    <row r="66" spans="1:7" ht="24" customHeight="1" thickTop="1" thickBot="1" x14ac:dyDescent="0.3">
      <c r="A66" s="12"/>
      <c r="B66" s="13"/>
      <c r="C66" s="13">
        <v>72012</v>
      </c>
      <c r="D66" s="15">
        <v>19944</v>
      </c>
      <c r="E66" s="15">
        <v>7530</v>
      </c>
      <c r="F66" s="20">
        <f t="shared" si="3"/>
        <v>-12414</v>
      </c>
      <c r="G66" s="16">
        <f t="shared" si="21"/>
        <v>-62.244283995186521</v>
      </c>
    </row>
    <row r="67" spans="1:7" ht="24" customHeight="1" thickTop="1" thickBot="1" x14ac:dyDescent="0.3">
      <c r="A67" s="12"/>
      <c r="B67" s="13"/>
      <c r="C67" s="13">
        <v>72014</v>
      </c>
      <c r="D67" s="15">
        <v>0</v>
      </c>
      <c r="E67" s="15">
        <v>0</v>
      </c>
      <c r="F67" s="20">
        <f t="shared" si="3"/>
        <v>0</v>
      </c>
      <c r="G67" s="16"/>
    </row>
    <row r="68" spans="1:7" ht="24" customHeight="1" thickTop="1" thickBot="1" x14ac:dyDescent="0.3">
      <c r="A68" s="12">
        <v>73</v>
      </c>
      <c r="B68" s="13"/>
      <c r="C68" s="13"/>
      <c r="D68" s="10">
        <f t="shared" ref="D68" si="22">SUM(D69,D77,D86,D95,D102,D108,D114)</f>
        <v>1668810</v>
      </c>
      <c r="E68" s="10">
        <f t="shared" ref="E68" si="23">SUM(E69,E77,E86,E95,E102,E108,E114)</f>
        <v>1424996.3</v>
      </c>
      <c r="F68" s="20">
        <f t="shared" si="3"/>
        <v>-243813.69999999995</v>
      </c>
      <c r="G68" s="16">
        <f t="shared" si="21"/>
        <v>-14.610033496922956</v>
      </c>
    </row>
    <row r="69" spans="1:7" ht="24" customHeight="1" thickTop="1" thickBot="1" x14ac:dyDescent="0.3">
      <c r="A69" s="12"/>
      <c r="B69" s="13">
        <v>7300</v>
      </c>
      <c r="C69" s="17"/>
      <c r="D69" s="15">
        <f>SUM(D70:D76)</f>
        <v>627068.5</v>
      </c>
      <c r="E69" s="15">
        <f>SUM(E70:E76)</f>
        <v>550429.1</v>
      </c>
      <c r="F69" s="20">
        <f t="shared" si="3"/>
        <v>-76639.400000000023</v>
      </c>
      <c r="G69" s="16">
        <f t="shared" si="21"/>
        <v>-12.221854550180726</v>
      </c>
    </row>
    <row r="70" spans="1:7" ht="24" customHeight="1" thickTop="1" thickBot="1" x14ac:dyDescent="0.3">
      <c r="A70" s="12"/>
      <c r="B70" s="13"/>
      <c r="C70" s="13">
        <v>73001</v>
      </c>
      <c r="D70" s="15">
        <v>131316</v>
      </c>
      <c r="E70" s="15">
        <v>55550</v>
      </c>
      <c r="F70" s="20">
        <f t="shared" si="3"/>
        <v>-75766</v>
      </c>
      <c r="G70" s="16">
        <f t="shared" si="21"/>
        <v>-57.697462609278382</v>
      </c>
    </row>
    <row r="71" spans="1:7" ht="24" customHeight="1" thickTop="1" thickBot="1" x14ac:dyDescent="0.3">
      <c r="A71" s="12"/>
      <c r="B71" s="13"/>
      <c r="C71" s="13">
        <v>73003</v>
      </c>
      <c r="D71" s="15">
        <v>197900</v>
      </c>
      <c r="E71" s="15">
        <v>98950</v>
      </c>
      <c r="F71" s="20">
        <f t="shared" si="3"/>
        <v>-98950</v>
      </c>
      <c r="G71" s="16">
        <f t="shared" si="21"/>
        <v>-50</v>
      </c>
    </row>
    <row r="72" spans="1:7" ht="24" customHeight="1" thickTop="1" thickBot="1" x14ac:dyDescent="0.3">
      <c r="A72" s="12"/>
      <c r="B72" s="13"/>
      <c r="C72" s="13">
        <v>73004</v>
      </c>
      <c r="D72" s="15">
        <v>8733</v>
      </c>
      <c r="E72" s="15">
        <v>4412.2</v>
      </c>
      <c r="F72" s="20">
        <f t="shared" si="3"/>
        <v>-4320.8</v>
      </c>
      <c r="G72" s="16">
        <f t="shared" si="21"/>
        <v>-49.476697583877247</v>
      </c>
    </row>
    <row r="73" spans="1:7" ht="24" customHeight="1" thickTop="1" thickBot="1" x14ac:dyDescent="0.3">
      <c r="A73" s="12"/>
      <c r="B73" s="13"/>
      <c r="C73" s="13">
        <v>73005</v>
      </c>
      <c r="D73" s="15">
        <v>282569</v>
      </c>
      <c r="E73" s="15">
        <v>384828</v>
      </c>
      <c r="F73" s="20">
        <f t="shared" ref="F73:F136" si="24">E73-D73</f>
        <v>102259</v>
      </c>
      <c r="G73" s="16">
        <f t="shared" si="21"/>
        <v>36.189037013968267</v>
      </c>
    </row>
    <row r="74" spans="1:7" ht="24" customHeight="1" thickTop="1" thickBot="1" x14ac:dyDescent="0.3">
      <c r="A74" s="12"/>
      <c r="B74" s="13"/>
      <c r="C74" s="13">
        <v>73006</v>
      </c>
      <c r="D74" s="15">
        <v>939.6</v>
      </c>
      <c r="E74" s="15">
        <v>806.4</v>
      </c>
      <c r="F74" s="20">
        <f t="shared" si="24"/>
        <v>-133.20000000000005</v>
      </c>
      <c r="G74" s="16">
        <f t="shared" si="21"/>
        <v>-14.176245210727975</v>
      </c>
    </row>
    <row r="75" spans="1:7" ht="24" customHeight="1" thickTop="1" thickBot="1" x14ac:dyDescent="0.3">
      <c r="A75" s="12"/>
      <c r="B75" s="13"/>
      <c r="C75" s="13">
        <v>73007</v>
      </c>
      <c r="D75" s="15">
        <v>0</v>
      </c>
      <c r="E75" s="15">
        <v>0</v>
      </c>
      <c r="F75" s="20">
        <f t="shared" si="24"/>
        <v>0</v>
      </c>
      <c r="G75" s="16"/>
    </row>
    <row r="76" spans="1:7" ht="24" customHeight="1" thickTop="1" thickBot="1" x14ac:dyDescent="0.3">
      <c r="A76" s="12"/>
      <c r="B76" s="13"/>
      <c r="C76" s="13">
        <v>73008</v>
      </c>
      <c r="D76" s="15">
        <v>5610.9</v>
      </c>
      <c r="E76" s="15">
        <v>5882.5</v>
      </c>
      <c r="F76" s="20">
        <f t="shared" si="24"/>
        <v>271.60000000000036</v>
      </c>
      <c r="G76" s="16">
        <f t="shared" si="21"/>
        <v>4.8405781603664364</v>
      </c>
    </row>
    <row r="77" spans="1:7" ht="24" customHeight="1" thickTop="1" thickBot="1" x14ac:dyDescent="0.3">
      <c r="A77" s="12"/>
      <c r="B77" s="13">
        <v>7301</v>
      </c>
      <c r="C77" s="17"/>
      <c r="D77" s="15">
        <f>SUM(D78:D82)</f>
        <v>110033.2</v>
      </c>
      <c r="E77" s="15">
        <f>SUM(E78:E82)</f>
        <v>94819</v>
      </c>
      <c r="F77" s="20">
        <f t="shared" si="24"/>
        <v>-15214.199999999997</v>
      </c>
      <c r="G77" s="16">
        <f t="shared" si="21"/>
        <v>-13.826917693932375</v>
      </c>
    </row>
    <row r="78" spans="1:7" ht="24" customHeight="1" thickTop="1" thickBot="1" x14ac:dyDescent="0.3">
      <c r="A78" s="12"/>
      <c r="B78" s="13"/>
      <c r="C78" s="13">
        <v>73011</v>
      </c>
      <c r="D78" s="15">
        <v>120</v>
      </c>
      <c r="E78" s="15">
        <v>120</v>
      </c>
      <c r="F78" s="20">
        <f t="shared" si="24"/>
        <v>0</v>
      </c>
      <c r="G78" s="16">
        <f t="shared" si="21"/>
        <v>0</v>
      </c>
    </row>
    <row r="79" spans="1:7" ht="24" customHeight="1" thickTop="1" thickBot="1" x14ac:dyDescent="0.3">
      <c r="A79" s="12"/>
      <c r="B79" s="13"/>
      <c r="C79" s="13">
        <v>73012</v>
      </c>
      <c r="D79" s="15">
        <v>109744.2</v>
      </c>
      <c r="E79" s="15">
        <v>94515</v>
      </c>
      <c r="F79" s="20">
        <f t="shared" si="24"/>
        <v>-15229.199999999997</v>
      </c>
      <c r="G79" s="16">
        <f t="shared" si="21"/>
        <v>-13.876997599873157</v>
      </c>
    </row>
    <row r="80" spans="1:7" ht="24" customHeight="1" thickTop="1" thickBot="1" x14ac:dyDescent="0.3">
      <c r="A80" s="12"/>
      <c r="B80" s="13"/>
      <c r="C80" s="13">
        <v>73013</v>
      </c>
      <c r="D80" s="15">
        <v>0</v>
      </c>
      <c r="E80" s="15">
        <v>0</v>
      </c>
      <c r="F80" s="20">
        <f t="shared" si="24"/>
        <v>0</v>
      </c>
      <c r="G80" s="16"/>
    </row>
    <row r="81" spans="1:7" ht="24" customHeight="1" thickTop="1" thickBot="1" x14ac:dyDescent="0.3">
      <c r="A81" s="12"/>
      <c r="B81" s="13"/>
      <c r="C81" s="13">
        <v>73014</v>
      </c>
      <c r="D81" s="15">
        <v>139</v>
      </c>
      <c r="E81" s="15">
        <v>139</v>
      </c>
      <c r="F81" s="20">
        <f t="shared" si="24"/>
        <v>0</v>
      </c>
      <c r="G81" s="16">
        <f t="shared" si="21"/>
        <v>0</v>
      </c>
    </row>
    <row r="82" spans="1:7" ht="24" customHeight="1" thickTop="1" thickBot="1" x14ac:dyDescent="0.3">
      <c r="A82" s="12"/>
      <c r="B82" s="13"/>
      <c r="C82" s="13">
        <v>73015</v>
      </c>
      <c r="D82" s="15">
        <v>30</v>
      </c>
      <c r="E82" s="15">
        <v>45</v>
      </c>
      <c r="F82" s="20">
        <f t="shared" si="24"/>
        <v>15</v>
      </c>
      <c r="G82" s="16">
        <f t="shared" si="21"/>
        <v>50</v>
      </c>
    </row>
    <row r="83" spans="1:7" ht="24" customHeight="1" thickTop="1" thickBot="1" x14ac:dyDescent="0.3">
      <c r="A83" s="12"/>
      <c r="B83" s="13"/>
      <c r="C83" s="13">
        <v>73016</v>
      </c>
      <c r="D83" s="15">
        <v>0</v>
      </c>
      <c r="E83" s="15">
        <v>0</v>
      </c>
      <c r="F83" s="20">
        <f t="shared" si="24"/>
        <v>0</v>
      </c>
      <c r="G83" s="16"/>
    </row>
    <row r="84" spans="1:7" ht="24" customHeight="1" thickTop="1" thickBot="1" x14ac:dyDescent="0.3">
      <c r="A84" s="12"/>
      <c r="B84" s="13"/>
      <c r="C84" s="13">
        <v>73017</v>
      </c>
      <c r="D84" s="15">
        <v>0</v>
      </c>
      <c r="E84" s="15">
        <v>0</v>
      </c>
      <c r="F84" s="20">
        <f t="shared" si="24"/>
        <v>0</v>
      </c>
      <c r="G84" s="16"/>
    </row>
    <row r="85" spans="1:7" ht="24" customHeight="1" thickTop="1" thickBot="1" x14ac:dyDescent="0.3">
      <c r="A85" s="12"/>
      <c r="B85" s="13"/>
      <c r="C85" s="13">
        <v>73018</v>
      </c>
      <c r="D85" s="15">
        <v>0</v>
      </c>
      <c r="E85" s="15">
        <v>0</v>
      </c>
      <c r="F85" s="20">
        <f t="shared" si="24"/>
        <v>0</v>
      </c>
      <c r="G85" s="16"/>
    </row>
    <row r="86" spans="1:7" ht="24" customHeight="1" thickTop="1" thickBot="1" x14ac:dyDescent="0.3">
      <c r="A86" s="12"/>
      <c r="B86" s="13">
        <v>7302</v>
      </c>
      <c r="C86" s="13"/>
      <c r="D86" s="14">
        <f t="shared" ref="D86" si="25">SUM(D87:D94)</f>
        <v>71518.600000000006</v>
      </c>
      <c r="E86" s="14">
        <f t="shared" ref="E86" si="26">SUM(E87:E94)</f>
        <v>69312.800000000003</v>
      </c>
      <c r="F86" s="20">
        <f t="shared" si="24"/>
        <v>-2205.8000000000029</v>
      </c>
      <c r="G86" s="16">
        <f t="shared" si="21"/>
        <v>-3.0842326331891323</v>
      </c>
    </row>
    <row r="87" spans="1:7" ht="24" customHeight="1" thickTop="1" thickBot="1" x14ac:dyDescent="0.3">
      <c r="A87" s="12"/>
      <c r="B87" s="13"/>
      <c r="C87" s="13">
        <v>73021</v>
      </c>
      <c r="D87" s="14" t="s">
        <v>17</v>
      </c>
      <c r="E87" s="14" t="s">
        <v>17</v>
      </c>
      <c r="F87" s="20"/>
      <c r="G87" s="16"/>
    </row>
    <row r="88" spans="1:7" ht="24" customHeight="1" thickTop="1" thickBot="1" x14ac:dyDescent="0.3">
      <c r="A88" s="12"/>
      <c r="B88" s="13"/>
      <c r="C88" s="13">
        <v>73022</v>
      </c>
      <c r="D88" s="15">
        <v>6</v>
      </c>
      <c r="E88" s="15">
        <v>6</v>
      </c>
      <c r="F88" s="20">
        <f t="shared" si="24"/>
        <v>0</v>
      </c>
      <c r="G88" s="16">
        <f t="shared" si="21"/>
        <v>0</v>
      </c>
    </row>
    <row r="89" spans="1:7" ht="24" customHeight="1" thickTop="1" thickBot="1" x14ac:dyDescent="0.3">
      <c r="A89" s="12"/>
      <c r="B89" s="13"/>
      <c r="C89" s="13">
        <v>73023</v>
      </c>
      <c r="D89" s="15">
        <v>29565.200000000001</v>
      </c>
      <c r="E89" s="15">
        <v>28556.7</v>
      </c>
      <c r="F89" s="20">
        <f t="shared" si="24"/>
        <v>-1008.5</v>
      </c>
      <c r="G89" s="16">
        <f t="shared" si="21"/>
        <v>-3.4111049477087931</v>
      </c>
    </row>
    <row r="90" spans="1:7" ht="24" customHeight="1" thickTop="1" thickBot="1" x14ac:dyDescent="0.3">
      <c r="A90" s="12"/>
      <c r="B90" s="13"/>
      <c r="C90" s="13">
        <v>73024</v>
      </c>
      <c r="D90" s="15">
        <v>2095.3000000000002</v>
      </c>
      <c r="E90" s="15">
        <v>1728.9</v>
      </c>
      <c r="F90" s="20">
        <f t="shared" si="24"/>
        <v>-366.40000000000009</v>
      </c>
      <c r="G90" s="16">
        <f t="shared" si="21"/>
        <v>-17.486756073116023</v>
      </c>
    </row>
    <row r="91" spans="1:7" ht="24" customHeight="1" thickTop="1" thickBot="1" x14ac:dyDescent="0.3">
      <c r="A91" s="12"/>
      <c r="B91" s="13"/>
      <c r="C91" s="13">
        <v>73025</v>
      </c>
      <c r="D91" s="16" t="s">
        <v>17</v>
      </c>
      <c r="E91" s="16" t="s">
        <v>17</v>
      </c>
      <c r="F91" s="20"/>
      <c r="G91" s="16"/>
    </row>
    <row r="92" spans="1:7" ht="24" customHeight="1" thickTop="1" thickBot="1" x14ac:dyDescent="0.3">
      <c r="A92" s="12"/>
      <c r="B92" s="13"/>
      <c r="C92" s="13">
        <v>73026</v>
      </c>
      <c r="D92" s="15">
        <v>4559.3</v>
      </c>
      <c r="E92" s="15">
        <v>5002.3999999999996</v>
      </c>
      <c r="F92" s="20">
        <f t="shared" si="24"/>
        <v>443.09999999999945</v>
      </c>
      <c r="G92" s="16">
        <f t="shared" si="21"/>
        <v>9.7185971530717321</v>
      </c>
    </row>
    <row r="93" spans="1:7" ht="24" customHeight="1" thickTop="1" thickBot="1" x14ac:dyDescent="0.3">
      <c r="A93" s="12"/>
      <c r="B93" s="13"/>
      <c r="C93" s="13">
        <v>73027</v>
      </c>
      <c r="D93" s="16" t="s">
        <v>17</v>
      </c>
      <c r="E93" s="16" t="s">
        <v>17</v>
      </c>
      <c r="F93" s="20"/>
      <c r="G93" s="16"/>
    </row>
    <row r="94" spans="1:7" ht="24" customHeight="1" thickTop="1" thickBot="1" x14ac:dyDescent="0.3">
      <c r="A94" s="12"/>
      <c r="B94" s="13"/>
      <c r="C94" s="13">
        <v>73028</v>
      </c>
      <c r="D94" s="15">
        <v>35292.800000000003</v>
      </c>
      <c r="E94" s="15">
        <v>34018.800000000003</v>
      </c>
      <c r="F94" s="20">
        <f t="shared" si="24"/>
        <v>-1274</v>
      </c>
      <c r="G94" s="16">
        <f t="shared" si="21"/>
        <v>-3.6098014325868162</v>
      </c>
    </row>
    <row r="95" spans="1:7" ht="24" customHeight="1" thickTop="1" thickBot="1" x14ac:dyDescent="0.3">
      <c r="A95" s="12"/>
      <c r="B95" s="13">
        <v>7304</v>
      </c>
      <c r="C95" s="13"/>
      <c r="D95" s="15">
        <f>SUM(D96:D101)</f>
        <v>41796.600000000006</v>
      </c>
      <c r="E95" s="15">
        <f>SUM(E96:E101)</f>
        <v>37902.100000000006</v>
      </c>
      <c r="F95" s="20">
        <f t="shared" si="24"/>
        <v>-3894.5</v>
      </c>
      <c r="G95" s="16">
        <f t="shared" si="21"/>
        <v>-9.3177435485182993</v>
      </c>
    </row>
    <row r="96" spans="1:7" ht="24" customHeight="1" thickTop="1" thickBot="1" x14ac:dyDescent="0.3">
      <c r="A96" s="12"/>
      <c r="B96" s="13"/>
      <c r="C96" s="13">
        <v>73042</v>
      </c>
      <c r="D96" s="15">
        <v>11956.2</v>
      </c>
      <c r="E96" s="15">
        <v>8650.7000000000007</v>
      </c>
      <c r="F96" s="20">
        <f t="shared" si="24"/>
        <v>-3305.5</v>
      </c>
      <c r="G96" s="16">
        <f t="shared" si="21"/>
        <v>-27.646743948746256</v>
      </c>
    </row>
    <row r="97" spans="1:7" ht="24" customHeight="1" thickTop="1" thickBot="1" x14ac:dyDescent="0.3">
      <c r="A97" s="12"/>
      <c r="B97" s="13"/>
      <c r="C97" s="13">
        <v>73043</v>
      </c>
      <c r="D97" s="15">
        <v>0</v>
      </c>
      <c r="E97" s="15">
        <v>0</v>
      </c>
      <c r="F97" s="20">
        <f t="shared" si="24"/>
        <v>0</v>
      </c>
      <c r="G97" s="16"/>
    </row>
    <row r="98" spans="1:7" ht="24" customHeight="1" thickTop="1" thickBot="1" x14ac:dyDescent="0.3">
      <c r="A98" s="12"/>
      <c r="B98" s="13"/>
      <c r="C98" s="13">
        <v>73044</v>
      </c>
      <c r="D98" s="15">
        <v>12000</v>
      </c>
      <c r="E98" s="15">
        <v>13500</v>
      </c>
      <c r="F98" s="20">
        <f t="shared" si="24"/>
        <v>1500</v>
      </c>
      <c r="G98" s="16">
        <f t="shared" si="21"/>
        <v>12.5</v>
      </c>
    </row>
    <row r="99" spans="1:7" ht="24" customHeight="1" thickTop="1" thickBot="1" x14ac:dyDescent="0.3">
      <c r="A99" s="12"/>
      <c r="B99" s="13"/>
      <c r="C99" s="13">
        <v>73045</v>
      </c>
      <c r="D99" s="15">
        <v>2702.4</v>
      </c>
      <c r="E99" s="15">
        <v>2702.4</v>
      </c>
      <c r="F99" s="20">
        <f t="shared" si="24"/>
        <v>0</v>
      </c>
      <c r="G99" s="16">
        <f t="shared" si="21"/>
        <v>0</v>
      </c>
    </row>
    <row r="100" spans="1:7" ht="24" customHeight="1" thickTop="1" thickBot="1" x14ac:dyDescent="0.3">
      <c r="A100" s="12"/>
      <c r="B100" s="13"/>
      <c r="C100" s="13">
        <v>73047</v>
      </c>
      <c r="D100" s="15">
        <v>3000</v>
      </c>
      <c r="E100" s="15">
        <v>3500</v>
      </c>
      <c r="F100" s="20">
        <f t="shared" si="24"/>
        <v>500</v>
      </c>
      <c r="G100" s="16">
        <f t="shared" si="21"/>
        <v>16.666666666666664</v>
      </c>
    </row>
    <row r="101" spans="1:7" ht="24" customHeight="1" thickTop="1" thickBot="1" x14ac:dyDescent="0.3">
      <c r="A101" s="12"/>
      <c r="B101" s="13"/>
      <c r="C101" s="13">
        <v>73048</v>
      </c>
      <c r="D101" s="15">
        <v>12138</v>
      </c>
      <c r="E101" s="15">
        <v>9549</v>
      </c>
      <c r="F101" s="20">
        <f t="shared" si="24"/>
        <v>-2589</v>
      </c>
      <c r="G101" s="16">
        <f t="shared" si="21"/>
        <v>-21.329708353929806</v>
      </c>
    </row>
    <row r="102" spans="1:7" ht="24" customHeight="1" thickTop="1" thickBot="1" x14ac:dyDescent="0.3">
      <c r="A102" s="12"/>
      <c r="B102" s="13">
        <v>7306</v>
      </c>
      <c r="C102" s="13"/>
      <c r="D102" s="15">
        <f>SUM(D103:D107)</f>
        <v>266073.90000000002</v>
      </c>
      <c r="E102" s="15">
        <f>SUM(E103:E107)</f>
        <v>201076.49999999997</v>
      </c>
      <c r="F102" s="20">
        <f t="shared" si="24"/>
        <v>-64997.400000000052</v>
      </c>
      <c r="G102" s="16">
        <f t="shared" si="21"/>
        <v>-24.428326115413817</v>
      </c>
    </row>
    <row r="103" spans="1:7" ht="24" customHeight="1" thickTop="1" thickBot="1" x14ac:dyDescent="0.3">
      <c r="A103" s="12"/>
      <c r="B103" s="13"/>
      <c r="C103" s="13">
        <v>73061</v>
      </c>
      <c r="D103" s="15">
        <v>198089</v>
      </c>
      <c r="E103" s="15">
        <v>148566.79999999999</v>
      </c>
      <c r="F103" s="20">
        <f t="shared" si="24"/>
        <v>-49522.200000000012</v>
      </c>
      <c r="G103" s="16">
        <f t="shared" si="21"/>
        <v>-24.999974758820535</v>
      </c>
    </row>
    <row r="104" spans="1:7" ht="24" customHeight="1" thickTop="1" thickBot="1" x14ac:dyDescent="0.3">
      <c r="A104" s="12"/>
      <c r="B104" s="13"/>
      <c r="C104" s="13">
        <v>73062</v>
      </c>
      <c r="D104" s="15">
        <v>3137</v>
      </c>
      <c r="E104" s="15">
        <v>2352.8000000000002</v>
      </c>
      <c r="F104" s="20">
        <f t="shared" si="24"/>
        <v>-784.19999999999982</v>
      </c>
      <c r="G104" s="16">
        <f t="shared" si="21"/>
        <v>-24.998406120497286</v>
      </c>
    </row>
    <row r="105" spans="1:7" ht="24" customHeight="1" thickTop="1" thickBot="1" x14ac:dyDescent="0.3">
      <c r="A105" s="12"/>
      <c r="B105" s="13"/>
      <c r="C105" s="13">
        <v>73065</v>
      </c>
      <c r="D105" s="15">
        <v>35</v>
      </c>
      <c r="E105" s="15">
        <v>35</v>
      </c>
      <c r="F105" s="20">
        <f t="shared" si="24"/>
        <v>0</v>
      </c>
      <c r="G105" s="16">
        <f t="shared" si="21"/>
        <v>0</v>
      </c>
    </row>
    <row r="106" spans="1:7" ht="24" customHeight="1" thickTop="1" thickBot="1" x14ac:dyDescent="0.3">
      <c r="A106" s="12"/>
      <c r="B106" s="13"/>
      <c r="C106" s="13">
        <v>73066</v>
      </c>
      <c r="D106" s="15">
        <v>44812.9</v>
      </c>
      <c r="E106" s="15">
        <v>23196.9</v>
      </c>
      <c r="F106" s="20">
        <f t="shared" si="24"/>
        <v>-21616</v>
      </c>
      <c r="G106" s="16">
        <f t="shared" si="21"/>
        <v>-48.236110584229088</v>
      </c>
    </row>
    <row r="107" spans="1:7" ht="24" customHeight="1" thickTop="1" thickBot="1" x14ac:dyDescent="0.3">
      <c r="A107" s="12"/>
      <c r="B107" s="13"/>
      <c r="C107" s="13">
        <v>73067</v>
      </c>
      <c r="D107" s="15">
        <v>20000</v>
      </c>
      <c r="E107" s="15">
        <v>26925</v>
      </c>
      <c r="F107" s="20">
        <f t="shared" si="24"/>
        <v>6925</v>
      </c>
      <c r="G107" s="16">
        <f t="shared" si="21"/>
        <v>34.625</v>
      </c>
    </row>
    <row r="108" spans="1:7" ht="24" customHeight="1" thickTop="1" thickBot="1" x14ac:dyDescent="0.3">
      <c r="A108" s="12"/>
      <c r="B108" s="13">
        <v>7307</v>
      </c>
      <c r="C108" s="13"/>
      <c r="D108" s="14">
        <f t="shared" ref="D108" si="27">SUM(D109:D113)</f>
        <v>29719.300000000003</v>
      </c>
      <c r="E108" s="14">
        <f t="shared" ref="E108" si="28">SUM(E109:E113)</f>
        <v>32085.300000000003</v>
      </c>
      <c r="F108" s="20">
        <f t="shared" si="24"/>
        <v>2366</v>
      </c>
      <c r="G108" s="16">
        <f t="shared" si="21"/>
        <v>7.961156554831371</v>
      </c>
    </row>
    <row r="109" spans="1:7" ht="24" customHeight="1" thickTop="1" thickBot="1" x14ac:dyDescent="0.3">
      <c r="A109" s="12"/>
      <c r="B109" s="13"/>
      <c r="C109" s="13">
        <v>73071</v>
      </c>
      <c r="D109" s="15">
        <v>16509.599999999999</v>
      </c>
      <c r="E109" s="15">
        <v>16863.400000000001</v>
      </c>
      <c r="F109" s="20">
        <f t="shared" si="24"/>
        <v>353.80000000000291</v>
      </c>
      <c r="G109" s="16">
        <f t="shared" si="21"/>
        <v>2.1429955904443654</v>
      </c>
    </row>
    <row r="110" spans="1:7" ht="24" customHeight="1" thickTop="1" thickBot="1" x14ac:dyDescent="0.3">
      <c r="A110" s="12"/>
      <c r="B110" s="13"/>
      <c r="C110" s="13">
        <v>73072</v>
      </c>
      <c r="D110" s="15">
        <v>12928.9</v>
      </c>
      <c r="E110" s="15">
        <v>13849.9</v>
      </c>
      <c r="F110" s="20">
        <f t="shared" si="24"/>
        <v>921</v>
      </c>
      <c r="G110" s="16">
        <f t="shared" si="21"/>
        <v>7.1235758649227696</v>
      </c>
    </row>
    <row r="111" spans="1:7" ht="24" customHeight="1" thickTop="1" thickBot="1" x14ac:dyDescent="0.3">
      <c r="A111" s="12"/>
      <c r="B111" s="13"/>
      <c r="C111" s="13">
        <v>73073</v>
      </c>
      <c r="D111" s="15">
        <v>71.400000000000006</v>
      </c>
      <c r="E111" s="15">
        <v>1096.4000000000001</v>
      </c>
      <c r="F111" s="20">
        <f t="shared" si="24"/>
        <v>1025</v>
      </c>
      <c r="G111" s="16">
        <f t="shared" si="21"/>
        <v>1435.5742296918766</v>
      </c>
    </row>
    <row r="112" spans="1:7" ht="24" customHeight="1" thickTop="1" thickBot="1" x14ac:dyDescent="0.3">
      <c r="A112" s="12"/>
      <c r="B112" s="13"/>
      <c r="C112" s="13">
        <v>73074</v>
      </c>
      <c r="D112" s="15">
        <v>209.4</v>
      </c>
      <c r="E112" s="15">
        <v>275.60000000000002</v>
      </c>
      <c r="F112" s="20">
        <f t="shared" si="24"/>
        <v>66.200000000000017</v>
      </c>
      <c r="G112" s="16">
        <f t="shared" si="21"/>
        <v>31.614135625596951</v>
      </c>
    </row>
    <row r="113" spans="1:7" ht="24" customHeight="1" thickTop="1" thickBot="1" x14ac:dyDescent="0.3">
      <c r="A113" s="12"/>
      <c r="B113" s="13"/>
      <c r="C113" s="13">
        <v>73078</v>
      </c>
      <c r="D113" s="15">
        <v>0</v>
      </c>
      <c r="E113" s="15">
        <v>0</v>
      </c>
      <c r="F113" s="20">
        <f t="shared" si="24"/>
        <v>0</v>
      </c>
      <c r="G113" s="16"/>
    </row>
    <row r="114" spans="1:7" ht="24" customHeight="1" thickTop="1" thickBot="1" x14ac:dyDescent="0.3">
      <c r="A114" s="12"/>
      <c r="B114" s="13">
        <v>7308</v>
      </c>
      <c r="C114" s="13"/>
      <c r="D114" s="15">
        <f>SUM(D115:D121)</f>
        <v>522599.9</v>
      </c>
      <c r="E114" s="15">
        <f>SUM(E115:E121)</f>
        <v>439371.5</v>
      </c>
      <c r="F114" s="20">
        <f t="shared" si="24"/>
        <v>-83228.400000000023</v>
      </c>
      <c r="G114" s="16">
        <f t="shared" si="21"/>
        <v>-15.925835424002191</v>
      </c>
    </row>
    <row r="115" spans="1:7" ht="24" customHeight="1" thickTop="1" thickBot="1" x14ac:dyDescent="0.3">
      <c r="A115" s="12"/>
      <c r="B115" s="13"/>
      <c r="C115" s="13">
        <v>73081</v>
      </c>
      <c r="D115" s="15">
        <v>99204.4</v>
      </c>
      <c r="E115" s="15">
        <v>106526.39999999999</v>
      </c>
      <c r="F115" s="20">
        <f t="shared" si="24"/>
        <v>7322</v>
      </c>
      <c r="G115" s="16">
        <f t="shared" si="21"/>
        <v>7.3807210164065298</v>
      </c>
    </row>
    <row r="116" spans="1:7" ht="24" customHeight="1" thickTop="1" thickBot="1" x14ac:dyDescent="0.3">
      <c r="A116" s="12"/>
      <c r="B116" s="13"/>
      <c r="C116" s="13">
        <v>73082</v>
      </c>
      <c r="D116" s="15">
        <v>369867</v>
      </c>
      <c r="E116" s="15">
        <v>274083.20000000001</v>
      </c>
      <c r="F116" s="20">
        <f t="shared" si="24"/>
        <v>-95783.799999999988</v>
      </c>
      <c r="G116" s="16">
        <f t="shared" si="21"/>
        <v>-25.896822371284813</v>
      </c>
    </row>
    <row r="117" spans="1:7" ht="24" customHeight="1" thickTop="1" thickBot="1" x14ac:dyDescent="0.3">
      <c r="A117" s="12"/>
      <c r="B117" s="13"/>
      <c r="C117" s="13">
        <v>73083</v>
      </c>
      <c r="D117" s="15">
        <v>6500</v>
      </c>
      <c r="E117" s="15">
        <v>8500</v>
      </c>
      <c r="F117" s="20">
        <f t="shared" si="24"/>
        <v>2000</v>
      </c>
      <c r="G117" s="16">
        <f t="shared" si="21"/>
        <v>30.76923076923077</v>
      </c>
    </row>
    <row r="118" spans="1:7" ht="24" customHeight="1" thickTop="1" thickBot="1" x14ac:dyDescent="0.3">
      <c r="A118" s="12"/>
      <c r="B118" s="13"/>
      <c r="C118" s="13">
        <v>73084</v>
      </c>
      <c r="D118" s="15">
        <v>3898</v>
      </c>
      <c r="E118" s="15">
        <v>4640</v>
      </c>
      <c r="F118" s="20">
        <f t="shared" si="24"/>
        <v>742</v>
      </c>
      <c r="G118" s="16">
        <f t="shared" si="21"/>
        <v>19.035402770651615</v>
      </c>
    </row>
    <row r="119" spans="1:7" ht="24" customHeight="1" thickTop="1" thickBot="1" x14ac:dyDescent="0.3">
      <c r="A119" s="12"/>
      <c r="B119" s="13"/>
      <c r="C119" s="13">
        <v>73085</v>
      </c>
      <c r="D119" s="15">
        <v>1300</v>
      </c>
      <c r="E119" s="15">
        <v>1182</v>
      </c>
      <c r="F119" s="20">
        <f t="shared" si="24"/>
        <v>-118</v>
      </c>
      <c r="G119" s="16">
        <f t="shared" si="21"/>
        <v>-9.0769230769230766</v>
      </c>
    </row>
    <row r="120" spans="1:7" ht="24" customHeight="1" thickTop="1" thickBot="1" x14ac:dyDescent="0.3">
      <c r="A120" s="12"/>
      <c r="B120" s="13"/>
      <c r="C120" s="13">
        <v>73086</v>
      </c>
      <c r="D120" s="15">
        <v>4592</v>
      </c>
      <c r="E120" s="15">
        <v>5026</v>
      </c>
      <c r="F120" s="20">
        <f t="shared" si="24"/>
        <v>434</v>
      </c>
      <c r="G120" s="16">
        <f t="shared" si="21"/>
        <v>9.4512195121951219</v>
      </c>
    </row>
    <row r="121" spans="1:7" ht="24" customHeight="1" thickTop="1" thickBot="1" x14ac:dyDescent="0.3">
      <c r="B121" s="13"/>
      <c r="C121" s="13">
        <v>73087</v>
      </c>
      <c r="D121" s="15">
        <v>37238.5</v>
      </c>
      <c r="E121" s="15">
        <v>39413.9</v>
      </c>
      <c r="F121" s="20">
        <f t="shared" si="24"/>
        <v>2175.4000000000015</v>
      </c>
      <c r="G121" s="16">
        <f t="shared" si="21"/>
        <v>5.8418035098084014</v>
      </c>
    </row>
    <row r="122" spans="1:7" ht="24" customHeight="1" thickTop="1" thickBot="1" x14ac:dyDescent="0.3">
      <c r="A122" s="12">
        <v>74</v>
      </c>
      <c r="B122" s="13"/>
      <c r="C122" s="13"/>
      <c r="D122" s="11">
        <f>SUM(D123,D126,D128)</f>
        <v>59787.3</v>
      </c>
      <c r="E122" s="11">
        <f>SUM(E123,E126,E128)</f>
        <v>65765.3</v>
      </c>
      <c r="F122" s="20">
        <f t="shared" si="24"/>
        <v>5978</v>
      </c>
      <c r="G122" s="16">
        <f t="shared" si="21"/>
        <v>9.9987790049057246</v>
      </c>
    </row>
    <row r="123" spans="1:7" ht="24" customHeight="1" thickTop="1" thickBot="1" x14ac:dyDescent="0.3">
      <c r="A123" s="12"/>
      <c r="B123" s="13">
        <v>7401</v>
      </c>
      <c r="C123" s="13"/>
      <c r="D123" s="15">
        <f>SUM(D124:D125)</f>
        <v>46319.3</v>
      </c>
      <c r="E123" s="15">
        <f>SUM(E124:E125)</f>
        <v>52297.3</v>
      </c>
      <c r="F123" s="20">
        <f t="shared" si="24"/>
        <v>5978</v>
      </c>
      <c r="G123" s="16">
        <f t="shared" si="21"/>
        <v>12.906067233313109</v>
      </c>
    </row>
    <row r="124" spans="1:7" ht="24" customHeight="1" thickTop="1" thickBot="1" x14ac:dyDescent="0.3">
      <c r="A124" s="12"/>
      <c r="B124" s="13"/>
      <c r="C124" s="13">
        <v>74011</v>
      </c>
      <c r="D124" s="15">
        <v>34641.9</v>
      </c>
      <c r="E124" s="15">
        <v>34000</v>
      </c>
      <c r="F124" s="20">
        <f t="shared" si="24"/>
        <v>-641.90000000000146</v>
      </c>
      <c r="G124" s="16">
        <f t="shared" si="21"/>
        <v>-1.8529584116344699</v>
      </c>
    </row>
    <row r="125" spans="1:7" ht="24" customHeight="1" thickTop="1" thickBot="1" x14ac:dyDescent="0.3">
      <c r="A125" s="12"/>
      <c r="B125" s="13"/>
      <c r="C125" s="13">
        <v>74012</v>
      </c>
      <c r="D125" s="15">
        <v>11677.4</v>
      </c>
      <c r="E125" s="15">
        <v>18297.3</v>
      </c>
      <c r="F125" s="20">
        <f t="shared" si="24"/>
        <v>6619.9</v>
      </c>
      <c r="G125" s="16">
        <f t="shared" si="21"/>
        <v>56.689845342285096</v>
      </c>
    </row>
    <row r="126" spans="1:7" ht="24" customHeight="1" thickTop="1" thickBot="1" x14ac:dyDescent="0.3">
      <c r="A126" s="12"/>
      <c r="B126" s="13">
        <v>7403</v>
      </c>
      <c r="C126" s="13"/>
      <c r="D126" s="15">
        <f>SUM(D127:D127)</f>
        <v>12000</v>
      </c>
      <c r="E126" s="15">
        <f>SUM(E127:E127)</f>
        <v>12000</v>
      </c>
      <c r="F126" s="20">
        <f t="shared" si="24"/>
        <v>0</v>
      </c>
      <c r="G126" s="16">
        <f t="shared" si="21"/>
        <v>0</v>
      </c>
    </row>
    <row r="127" spans="1:7" ht="24" customHeight="1" thickTop="1" thickBot="1" x14ac:dyDescent="0.3">
      <c r="A127" s="12"/>
      <c r="B127" s="13"/>
      <c r="C127" s="13">
        <v>74032</v>
      </c>
      <c r="D127" s="15">
        <v>12000</v>
      </c>
      <c r="E127" s="15">
        <v>12000</v>
      </c>
      <c r="F127" s="20">
        <f t="shared" si="24"/>
        <v>0</v>
      </c>
      <c r="G127" s="16">
        <f t="shared" si="21"/>
        <v>0</v>
      </c>
    </row>
    <row r="128" spans="1:7" ht="24" customHeight="1" thickTop="1" thickBot="1" x14ac:dyDescent="0.3">
      <c r="A128" s="12"/>
      <c r="B128" s="13">
        <v>7408</v>
      </c>
      <c r="C128" s="13"/>
      <c r="D128" s="15">
        <f>SUM(D129:D129)</f>
        <v>1468</v>
      </c>
      <c r="E128" s="15">
        <f>SUM(E129:E129)</f>
        <v>1468</v>
      </c>
      <c r="F128" s="20">
        <f t="shared" si="24"/>
        <v>0</v>
      </c>
      <c r="G128" s="16">
        <f t="shared" si="21"/>
        <v>0</v>
      </c>
    </row>
    <row r="129" spans="1:7" ht="24" customHeight="1" thickTop="1" thickBot="1" x14ac:dyDescent="0.3">
      <c r="A129" s="12"/>
      <c r="B129" s="13"/>
      <c r="C129" s="13">
        <v>74081</v>
      </c>
      <c r="D129" s="15">
        <v>1468</v>
      </c>
      <c r="E129" s="15">
        <v>1468</v>
      </c>
      <c r="F129" s="20">
        <f t="shared" si="24"/>
        <v>0</v>
      </c>
      <c r="G129" s="16">
        <f t="shared" ref="G129:G175" si="29">F129/D129*100</f>
        <v>0</v>
      </c>
    </row>
    <row r="130" spans="1:7" ht="24" customHeight="1" thickTop="1" thickBot="1" x14ac:dyDescent="0.3">
      <c r="A130" s="12">
        <v>75</v>
      </c>
      <c r="B130" s="13"/>
      <c r="C130" s="13"/>
      <c r="D130" s="11">
        <f>SUM(D131,D133)</f>
        <v>132255</v>
      </c>
      <c r="E130" s="11">
        <f>SUM(E131,E133)</f>
        <v>92255</v>
      </c>
      <c r="F130" s="20">
        <f t="shared" si="24"/>
        <v>-40000</v>
      </c>
      <c r="G130" s="16">
        <f t="shared" si="29"/>
        <v>-30.244603228611393</v>
      </c>
    </row>
    <row r="131" spans="1:7" ht="24" customHeight="1" thickTop="1" thickBot="1" x14ac:dyDescent="0.3">
      <c r="A131" s="12"/>
      <c r="B131" s="13">
        <v>7504</v>
      </c>
      <c r="C131" s="13"/>
      <c r="D131" s="15">
        <f>SUM(D132:D132)</f>
        <v>130000</v>
      </c>
      <c r="E131" s="15">
        <f>SUM(E132:E132)</f>
        <v>90000</v>
      </c>
      <c r="F131" s="20">
        <f t="shared" si="24"/>
        <v>-40000</v>
      </c>
      <c r="G131" s="16">
        <f t="shared" si="29"/>
        <v>-30.76923076923077</v>
      </c>
    </row>
    <row r="132" spans="1:7" ht="24" customHeight="1" thickTop="1" thickBot="1" x14ac:dyDescent="0.3">
      <c r="A132" s="12"/>
      <c r="B132" s="13"/>
      <c r="C132" s="13">
        <v>75042</v>
      </c>
      <c r="D132" s="15">
        <v>130000</v>
      </c>
      <c r="E132" s="15">
        <v>90000</v>
      </c>
      <c r="F132" s="20">
        <f t="shared" si="24"/>
        <v>-40000</v>
      </c>
      <c r="G132" s="16">
        <f t="shared" si="29"/>
        <v>-30.76923076923077</v>
      </c>
    </row>
    <row r="133" spans="1:7" ht="24" customHeight="1" thickTop="1" thickBot="1" x14ac:dyDescent="0.3">
      <c r="A133" s="12"/>
      <c r="B133" s="13">
        <v>7508</v>
      </c>
      <c r="C133" s="13"/>
      <c r="D133" s="15">
        <f t="shared" ref="D133" si="30">SUM(D134:D136)</f>
        <v>2255</v>
      </c>
      <c r="E133" s="15">
        <f t="shared" ref="E133" si="31">SUM(E134:E136)</f>
        <v>2255</v>
      </c>
      <c r="F133" s="20">
        <f t="shared" si="24"/>
        <v>0</v>
      </c>
      <c r="G133" s="16">
        <f t="shared" si="29"/>
        <v>0</v>
      </c>
    </row>
    <row r="134" spans="1:7" ht="24" customHeight="1" thickTop="1" thickBot="1" x14ac:dyDescent="0.3">
      <c r="A134" s="12"/>
      <c r="B134" s="13"/>
      <c r="C134" s="13">
        <v>75081</v>
      </c>
      <c r="D134" s="15">
        <v>2255</v>
      </c>
      <c r="E134" s="15">
        <v>2255</v>
      </c>
      <c r="F134" s="20">
        <f t="shared" si="24"/>
        <v>0</v>
      </c>
      <c r="G134" s="16">
        <f t="shared" si="29"/>
        <v>0</v>
      </c>
    </row>
    <row r="135" spans="1:7" ht="24" customHeight="1" thickTop="1" thickBot="1" x14ac:dyDescent="0.3">
      <c r="A135" s="12"/>
      <c r="B135" s="13"/>
      <c r="C135" s="13">
        <v>75082</v>
      </c>
      <c r="D135" s="15">
        <v>0</v>
      </c>
      <c r="E135" s="15">
        <v>0</v>
      </c>
      <c r="F135" s="20">
        <f t="shared" si="24"/>
        <v>0</v>
      </c>
      <c r="G135" s="16"/>
    </row>
    <row r="136" spans="1:7" ht="24" customHeight="1" thickTop="1" thickBot="1" x14ac:dyDescent="0.3">
      <c r="A136" s="12"/>
      <c r="B136" s="13"/>
      <c r="C136" s="13">
        <v>75088</v>
      </c>
      <c r="D136" s="15"/>
      <c r="E136" s="15"/>
      <c r="F136" s="20">
        <f t="shared" si="24"/>
        <v>0</v>
      </c>
      <c r="G136" s="16"/>
    </row>
    <row r="137" spans="1:7" ht="24" customHeight="1" thickTop="1" thickBot="1" x14ac:dyDescent="0.3">
      <c r="A137" s="12">
        <v>76</v>
      </c>
      <c r="B137" s="13"/>
      <c r="C137" s="13"/>
      <c r="D137" s="11">
        <f>SUM(D138:D138)</f>
        <v>120007</v>
      </c>
      <c r="E137" s="11">
        <f>SUM(E138:E138)</f>
        <v>173328</v>
      </c>
      <c r="F137" s="20">
        <f t="shared" ref="F137:F175" si="32">E137-D137</f>
        <v>53321</v>
      </c>
      <c r="G137" s="16">
        <f t="shared" si="29"/>
        <v>44.431574824801885</v>
      </c>
    </row>
    <row r="138" spans="1:7" ht="24" customHeight="1" thickTop="1" thickBot="1" x14ac:dyDescent="0.3">
      <c r="A138" s="12"/>
      <c r="B138" s="13">
        <v>7601</v>
      </c>
      <c r="C138" s="13"/>
      <c r="D138" s="15">
        <f>SUM(D139:D139)</f>
        <v>120007</v>
      </c>
      <c r="E138" s="15">
        <f>SUM(E139:E139)</f>
        <v>173328</v>
      </c>
      <c r="F138" s="20">
        <f t="shared" si="32"/>
        <v>53321</v>
      </c>
      <c r="G138" s="16">
        <f t="shared" si="29"/>
        <v>44.431574824801885</v>
      </c>
    </row>
    <row r="139" spans="1:7" ht="24" customHeight="1" thickTop="1" thickBot="1" x14ac:dyDescent="0.3">
      <c r="A139" s="12"/>
      <c r="B139" s="13"/>
      <c r="C139" s="13">
        <v>76011</v>
      </c>
      <c r="D139" s="15">
        <v>120007</v>
      </c>
      <c r="E139" s="15">
        <v>173328</v>
      </c>
      <c r="F139" s="20">
        <f t="shared" si="32"/>
        <v>53321</v>
      </c>
      <c r="G139" s="16">
        <f t="shared" si="29"/>
        <v>44.431574824801885</v>
      </c>
    </row>
    <row r="140" spans="1:7" ht="24" customHeight="1" thickTop="1" thickBot="1" x14ac:dyDescent="0.3">
      <c r="A140" s="12">
        <v>77</v>
      </c>
      <c r="B140" s="13"/>
      <c r="C140" s="13"/>
      <c r="D140" s="11">
        <f>SUM(D141,D143,D145)</f>
        <v>39</v>
      </c>
      <c r="E140" s="11">
        <f>SUM(E141,E143,E145)</f>
        <v>40</v>
      </c>
      <c r="F140" s="20">
        <f t="shared" si="32"/>
        <v>1</v>
      </c>
      <c r="G140" s="16">
        <f t="shared" si="29"/>
        <v>2.5641025641025639</v>
      </c>
    </row>
    <row r="141" spans="1:7" ht="24" customHeight="1" thickTop="1" thickBot="1" x14ac:dyDescent="0.3">
      <c r="A141" s="12"/>
      <c r="B141" s="13">
        <v>7702</v>
      </c>
      <c r="C141" s="13"/>
      <c r="D141" s="15">
        <f>SUM(D142:D142)</f>
        <v>30</v>
      </c>
      <c r="E141" s="15">
        <f>SUM(E142:E142)</f>
        <v>34</v>
      </c>
      <c r="F141" s="20">
        <f t="shared" si="32"/>
        <v>4</v>
      </c>
      <c r="G141" s="16">
        <f t="shared" si="29"/>
        <v>13.333333333333334</v>
      </c>
    </row>
    <row r="142" spans="1:7" ht="24" customHeight="1" thickTop="1" thickBot="1" x14ac:dyDescent="0.3">
      <c r="A142" s="12"/>
      <c r="B142" s="13"/>
      <c r="C142" s="13">
        <v>77022</v>
      </c>
      <c r="D142" s="15">
        <v>30</v>
      </c>
      <c r="E142" s="15">
        <v>34</v>
      </c>
      <c r="F142" s="20">
        <f t="shared" si="32"/>
        <v>4</v>
      </c>
      <c r="G142" s="16">
        <f t="shared" si="29"/>
        <v>13.333333333333334</v>
      </c>
    </row>
    <row r="143" spans="1:7" ht="24" customHeight="1" thickTop="1" thickBot="1" x14ac:dyDescent="0.3">
      <c r="A143" s="12"/>
      <c r="B143" s="13">
        <v>7704</v>
      </c>
      <c r="C143" s="13"/>
      <c r="D143" s="15">
        <f>SUM(D144:D144)</f>
        <v>3</v>
      </c>
      <c r="E143" s="15">
        <f>SUM(E144:E144)</f>
        <v>0</v>
      </c>
      <c r="F143" s="20">
        <f t="shared" si="32"/>
        <v>-3</v>
      </c>
      <c r="G143" s="16">
        <f t="shared" si="29"/>
        <v>-100</v>
      </c>
    </row>
    <row r="144" spans="1:7" ht="24" customHeight="1" thickTop="1" thickBot="1" x14ac:dyDescent="0.3">
      <c r="A144" s="12"/>
      <c r="B144" s="13"/>
      <c r="C144" s="13">
        <v>77041</v>
      </c>
      <c r="D144" s="15">
        <v>3</v>
      </c>
      <c r="E144" s="15">
        <v>0</v>
      </c>
      <c r="F144" s="20">
        <f t="shared" si="32"/>
        <v>-3</v>
      </c>
      <c r="G144" s="16">
        <f t="shared" si="29"/>
        <v>-100</v>
      </c>
    </row>
    <row r="145" spans="1:7" ht="24" customHeight="1" thickTop="1" thickBot="1" x14ac:dyDescent="0.3">
      <c r="A145" s="12"/>
      <c r="B145" s="13">
        <v>7705</v>
      </c>
      <c r="C145" s="13"/>
      <c r="D145" s="15">
        <f>SUM(D146:D147)</f>
        <v>6</v>
      </c>
      <c r="E145" s="15">
        <f>SUM(E146:E147)</f>
        <v>6</v>
      </c>
      <c r="F145" s="20">
        <f t="shared" si="32"/>
        <v>0</v>
      </c>
      <c r="G145" s="16">
        <f t="shared" si="29"/>
        <v>0</v>
      </c>
    </row>
    <row r="146" spans="1:7" ht="24" customHeight="1" thickTop="1" thickBot="1" x14ac:dyDescent="0.3">
      <c r="A146" s="12"/>
      <c r="B146" s="13"/>
      <c r="C146" s="13">
        <v>77052</v>
      </c>
      <c r="D146" s="15">
        <v>3</v>
      </c>
      <c r="E146" s="15">
        <v>3</v>
      </c>
      <c r="F146" s="20">
        <f t="shared" si="32"/>
        <v>0</v>
      </c>
      <c r="G146" s="16">
        <f t="shared" si="29"/>
        <v>0</v>
      </c>
    </row>
    <row r="147" spans="1:7" ht="24" customHeight="1" thickTop="1" thickBot="1" x14ac:dyDescent="0.3">
      <c r="A147" s="12"/>
      <c r="B147" s="13"/>
      <c r="C147" s="13">
        <v>77054</v>
      </c>
      <c r="D147" s="15">
        <v>3</v>
      </c>
      <c r="E147" s="15">
        <v>3</v>
      </c>
      <c r="F147" s="20">
        <f t="shared" si="32"/>
        <v>0</v>
      </c>
      <c r="G147" s="16">
        <f t="shared" si="29"/>
        <v>0</v>
      </c>
    </row>
    <row r="148" spans="1:7" ht="24" customHeight="1" thickTop="1" thickBot="1" x14ac:dyDescent="0.3">
      <c r="A148" s="149" t="s">
        <v>19</v>
      </c>
      <c r="B148" s="150"/>
      <c r="C148" s="151"/>
      <c r="D148" s="11">
        <f>SUM(D149:D149)</f>
        <v>1078703</v>
      </c>
      <c r="E148" s="11">
        <f>SUM(E149:E149)</f>
        <v>2573539</v>
      </c>
      <c r="F148" s="20">
        <f t="shared" si="32"/>
        <v>1494836</v>
      </c>
      <c r="G148" s="16">
        <f t="shared" si="29"/>
        <v>138.57716164690373</v>
      </c>
    </row>
    <row r="149" spans="1:7" ht="24" customHeight="1" thickTop="1" thickBot="1" x14ac:dyDescent="0.3">
      <c r="A149" s="149" t="s">
        <v>15</v>
      </c>
      <c r="B149" s="150"/>
      <c r="C149" s="151"/>
      <c r="D149" s="11">
        <f>SUM(D150,D157)</f>
        <v>1078703</v>
      </c>
      <c r="E149" s="11">
        <f>SUM(E150,E157)</f>
        <v>2573539</v>
      </c>
      <c r="F149" s="20">
        <f t="shared" si="32"/>
        <v>1494836</v>
      </c>
      <c r="G149" s="16">
        <f t="shared" si="29"/>
        <v>138.57716164690373</v>
      </c>
    </row>
    <row r="150" spans="1:7" ht="24" customHeight="1" thickTop="1" thickBot="1" x14ac:dyDescent="0.3">
      <c r="A150" s="149" t="s">
        <v>20</v>
      </c>
      <c r="B150" s="150"/>
      <c r="C150" s="151"/>
      <c r="D150" s="11">
        <f t="shared" ref="D150:E152" si="33">SUM(D151:D151)</f>
        <v>221203</v>
      </c>
      <c r="E150" s="11">
        <f>SUM(E151:E151)</f>
        <v>1305259</v>
      </c>
      <c r="F150" s="20">
        <f t="shared" si="32"/>
        <v>1084056</v>
      </c>
      <c r="G150" s="16">
        <f t="shared" si="29"/>
        <v>490.07291944503464</v>
      </c>
    </row>
    <row r="151" spans="1:7" ht="24" customHeight="1" thickTop="1" thickBot="1" x14ac:dyDescent="0.3">
      <c r="A151" s="12">
        <v>27</v>
      </c>
      <c r="B151" s="13"/>
      <c r="C151" s="13"/>
      <c r="D151" s="11">
        <f t="shared" si="33"/>
        <v>221203</v>
      </c>
      <c r="E151" s="11">
        <f t="shared" si="33"/>
        <v>1305259</v>
      </c>
      <c r="F151" s="20">
        <f t="shared" si="32"/>
        <v>1084056</v>
      </c>
      <c r="G151" s="16">
        <f t="shared" si="29"/>
        <v>490.07291944503464</v>
      </c>
    </row>
    <row r="152" spans="1:7" ht="24" customHeight="1" thickTop="1" thickBot="1" x14ac:dyDescent="0.3">
      <c r="A152" s="12"/>
      <c r="B152" s="13">
        <v>2701</v>
      </c>
      <c r="C152" s="13"/>
      <c r="D152" s="15">
        <f t="shared" si="33"/>
        <v>221203</v>
      </c>
      <c r="E152" s="15">
        <f>SUM(E153:E154)</f>
        <v>1305259</v>
      </c>
      <c r="F152" s="20">
        <f t="shared" si="32"/>
        <v>1084056</v>
      </c>
      <c r="G152" s="16">
        <f t="shared" si="29"/>
        <v>490.07291944503464</v>
      </c>
    </row>
    <row r="153" spans="1:7" ht="24" customHeight="1" thickTop="1" thickBot="1" x14ac:dyDescent="0.3">
      <c r="A153" s="12"/>
      <c r="B153" s="13"/>
      <c r="C153" s="13">
        <v>27011</v>
      </c>
      <c r="D153" s="15">
        <v>221203</v>
      </c>
      <c r="E153" s="15">
        <v>85759</v>
      </c>
      <c r="F153" s="20">
        <f t="shared" si="32"/>
        <v>-135444</v>
      </c>
      <c r="G153" s="16">
        <f t="shared" si="29"/>
        <v>-61.230634304236375</v>
      </c>
    </row>
    <row r="154" spans="1:7" ht="24" customHeight="1" thickTop="1" thickBot="1" x14ac:dyDescent="0.3">
      <c r="A154" s="117">
        <v>50</v>
      </c>
      <c r="B154" s="118"/>
      <c r="C154" s="119"/>
      <c r="D154" s="15">
        <f>SUM(D155:D155)</f>
        <v>0</v>
      </c>
      <c r="E154" s="11">
        <f>SUM(E155:E155)</f>
        <v>1219500</v>
      </c>
      <c r="F154" s="20">
        <f t="shared" si="32"/>
        <v>1219500</v>
      </c>
      <c r="G154" s="16"/>
    </row>
    <row r="155" spans="1:7" ht="24" customHeight="1" thickTop="1" thickBot="1" x14ac:dyDescent="0.3">
      <c r="A155" s="117"/>
      <c r="B155" s="118">
        <v>5004</v>
      </c>
      <c r="C155" s="119"/>
      <c r="D155" s="15">
        <f>SUM(D156:D156)</f>
        <v>0</v>
      </c>
      <c r="E155" s="15">
        <f>SUM(E156:E156)</f>
        <v>1219500</v>
      </c>
      <c r="F155" s="20">
        <f t="shared" si="32"/>
        <v>1219500</v>
      </c>
      <c r="G155" s="16"/>
    </row>
    <row r="156" spans="1:7" ht="24" customHeight="1" thickTop="1" thickBot="1" x14ac:dyDescent="0.3">
      <c r="A156" s="117"/>
      <c r="B156" s="118"/>
      <c r="C156" s="119">
        <v>50041</v>
      </c>
      <c r="D156" s="15">
        <v>0</v>
      </c>
      <c r="E156" s="15">
        <v>1219500</v>
      </c>
      <c r="F156" s="20">
        <f t="shared" si="32"/>
        <v>1219500</v>
      </c>
      <c r="G156" s="16"/>
    </row>
    <row r="157" spans="1:7" ht="24" customHeight="1" thickTop="1" thickBot="1" x14ac:dyDescent="0.3">
      <c r="A157" s="149" t="s">
        <v>21</v>
      </c>
      <c r="B157" s="150"/>
      <c r="C157" s="151"/>
      <c r="D157" s="11">
        <f>SUM(D158,D162)</f>
        <v>857500</v>
      </c>
      <c r="E157" s="11">
        <f>SUM(E158,E162)</f>
        <v>1268280</v>
      </c>
      <c r="F157" s="20">
        <f t="shared" si="32"/>
        <v>410780</v>
      </c>
      <c r="G157" s="16">
        <f t="shared" si="29"/>
        <v>47.904373177842565</v>
      </c>
    </row>
    <row r="158" spans="1:7" ht="24" customHeight="1" thickTop="1" thickBot="1" x14ac:dyDescent="0.3">
      <c r="A158" s="12">
        <v>75</v>
      </c>
      <c r="B158" s="13"/>
      <c r="C158" s="13"/>
      <c r="D158" s="11">
        <f>SUM(D159:D159)</f>
        <v>100000</v>
      </c>
      <c r="E158" s="11">
        <f>SUM(E159:E159)</f>
        <v>100000</v>
      </c>
      <c r="F158" s="20">
        <f t="shared" si="32"/>
        <v>0</v>
      </c>
      <c r="G158" s="16">
        <f t="shared" si="29"/>
        <v>0</v>
      </c>
    </row>
    <row r="159" spans="1:7" ht="24" customHeight="1" thickTop="1" thickBot="1" x14ac:dyDescent="0.3">
      <c r="A159" s="12"/>
      <c r="B159" s="13">
        <v>7514</v>
      </c>
      <c r="C159" s="13"/>
      <c r="D159" s="15">
        <f>SUM(D161:D161)</f>
        <v>100000</v>
      </c>
      <c r="E159" s="15">
        <f>SUM(E160:E161)</f>
        <v>100000</v>
      </c>
      <c r="F159" s="20">
        <f t="shared" si="32"/>
        <v>0</v>
      </c>
      <c r="G159" s="16">
        <f t="shared" si="29"/>
        <v>0</v>
      </c>
    </row>
    <row r="160" spans="1:7" ht="24" customHeight="1" thickTop="1" thickBot="1" x14ac:dyDescent="0.3">
      <c r="A160" s="12"/>
      <c r="B160" s="13"/>
      <c r="C160" s="13">
        <v>75141</v>
      </c>
      <c r="D160" s="15">
        <v>0</v>
      </c>
      <c r="E160" s="15">
        <v>20000</v>
      </c>
      <c r="F160" s="20">
        <f t="shared" si="32"/>
        <v>20000</v>
      </c>
      <c r="G160" s="16"/>
    </row>
    <row r="161" spans="1:7" ht="24" customHeight="1" thickTop="1" thickBot="1" x14ac:dyDescent="0.3">
      <c r="A161" s="12"/>
      <c r="B161" s="13"/>
      <c r="C161" s="13">
        <v>75142</v>
      </c>
      <c r="D161" s="15">
        <v>100000</v>
      </c>
      <c r="E161" s="15">
        <v>80000</v>
      </c>
      <c r="F161" s="20">
        <f t="shared" si="32"/>
        <v>-20000</v>
      </c>
      <c r="G161" s="16">
        <f t="shared" si="29"/>
        <v>-20</v>
      </c>
    </row>
    <row r="162" spans="1:7" ht="24" customHeight="1" thickTop="1" thickBot="1" x14ac:dyDescent="0.3">
      <c r="A162" s="12">
        <v>50</v>
      </c>
      <c r="B162" s="13"/>
      <c r="C162" s="13"/>
      <c r="D162" s="11">
        <f>SUM(D163:D163)</f>
        <v>757500</v>
      </c>
      <c r="E162" s="11">
        <f>SUM(E163:E163)</f>
        <v>1168280</v>
      </c>
      <c r="F162" s="20">
        <f t="shared" si="32"/>
        <v>410780</v>
      </c>
      <c r="G162" s="16">
        <f t="shared" si="29"/>
        <v>54.228382838283828</v>
      </c>
    </row>
    <row r="163" spans="1:7" ht="24" customHeight="1" thickTop="1" thickBot="1" x14ac:dyDescent="0.3">
      <c r="A163" s="12"/>
      <c r="B163" s="13">
        <v>5002</v>
      </c>
      <c r="C163" s="13"/>
      <c r="D163" s="15">
        <f>SUM(D164:D164)</f>
        <v>757500</v>
      </c>
      <c r="E163" s="15">
        <f>SUM(E164:E165)</f>
        <v>1168280</v>
      </c>
      <c r="F163" s="20">
        <f t="shared" si="32"/>
        <v>410780</v>
      </c>
      <c r="G163" s="16">
        <f t="shared" si="29"/>
        <v>54.228382838283828</v>
      </c>
    </row>
    <row r="164" spans="1:7" ht="24" customHeight="1" thickTop="1" thickBot="1" x14ac:dyDescent="0.3">
      <c r="A164" s="12"/>
      <c r="B164" s="13"/>
      <c r="C164" s="13">
        <v>50021</v>
      </c>
      <c r="D164" s="15">
        <v>757500</v>
      </c>
      <c r="E164" s="15">
        <v>468280</v>
      </c>
      <c r="F164" s="20">
        <f t="shared" si="32"/>
        <v>-289220</v>
      </c>
      <c r="G164" s="16">
        <f t="shared" si="29"/>
        <v>-38.18085808580858</v>
      </c>
    </row>
    <row r="165" spans="1:7" ht="24" customHeight="1" thickTop="1" thickBot="1" x14ac:dyDescent="0.3">
      <c r="A165" s="117"/>
      <c r="B165" s="118"/>
      <c r="C165" s="119">
        <v>50022</v>
      </c>
      <c r="D165" s="15">
        <v>0</v>
      </c>
      <c r="E165" s="15">
        <v>700000</v>
      </c>
      <c r="F165" s="20">
        <f t="shared" si="32"/>
        <v>700000</v>
      </c>
      <c r="G165" s="16"/>
    </row>
    <row r="166" spans="1:7" ht="24" customHeight="1" thickTop="1" thickBot="1" x14ac:dyDescent="0.3">
      <c r="A166" s="149" t="s">
        <v>22</v>
      </c>
      <c r="B166" s="150"/>
      <c r="C166" s="151"/>
      <c r="D166" s="11">
        <f>SUM(D167:D167)</f>
        <v>5465650</v>
      </c>
      <c r="E166" s="11">
        <f>SUM(E167:E167)</f>
        <v>5813484</v>
      </c>
      <c r="F166" s="20">
        <f t="shared" si="32"/>
        <v>347834</v>
      </c>
      <c r="G166" s="16">
        <f t="shared" si="29"/>
        <v>6.364000622066909</v>
      </c>
    </row>
    <row r="167" spans="1:7" ht="24" customHeight="1" thickTop="1" thickBot="1" x14ac:dyDescent="0.3">
      <c r="A167" s="149" t="s">
        <v>21</v>
      </c>
      <c r="B167" s="150"/>
      <c r="C167" s="151"/>
      <c r="D167" s="11">
        <f>SUM(D168,D172)</f>
        <v>5465650</v>
      </c>
      <c r="E167" s="11">
        <f>SUM(E168,E172)</f>
        <v>5813484</v>
      </c>
      <c r="F167" s="20">
        <f t="shared" si="32"/>
        <v>347834</v>
      </c>
      <c r="G167" s="16">
        <f t="shared" si="29"/>
        <v>6.364000622066909</v>
      </c>
    </row>
    <row r="168" spans="1:7" ht="24" customHeight="1" thickTop="1" thickBot="1" x14ac:dyDescent="0.3">
      <c r="A168" s="12">
        <v>75</v>
      </c>
      <c r="B168" s="13"/>
      <c r="C168" s="13"/>
      <c r="D168" s="11">
        <f>SUM(D169:D169)</f>
        <v>862450</v>
      </c>
      <c r="E168" s="11">
        <f>SUM(E169:E169)</f>
        <v>776206</v>
      </c>
      <c r="F168" s="20">
        <f t="shared" si="32"/>
        <v>-86244</v>
      </c>
      <c r="G168" s="16">
        <f t="shared" si="29"/>
        <v>-9.9998840512493476</v>
      </c>
    </row>
    <row r="169" spans="1:7" ht="24" customHeight="1" thickTop="1" thickBot="1" x14ac:dyDescent="0.3">
      <c r="A169" s="12"/>
      <c r="B169" s="13">
        <v>7514</v>
      </c>
      <c r="C169" s="13"/>
      <c r="D169" s="15">
        <f>SUM(D170:D171)</f>
        <v>862450</v>
      </c>
      <c r="E169" s="15">
        <f>SUM(E170:E171)</f>
        <v>776206</v>
      </c>
      <c r="F169" s="20">
        <f t="shared" si="32"/>
        <v>-86244</v>
      </c>
      <c r="G169" s="16">
        <f t="shared" si="29"/>
        <v>-9.9998840512493476</v>
      </c>
    </row>
    <row r="170" spans="1:7" ht="24" customHeight="1" thickTop="1" thickBot="1" x14ac:dyDescent="0.3">
      <c r="A170" s="12"/>
      <c r="B170" s="13"/>
      <c r="C170" s="13">
        <v>75141</v>
      </c>
      <c r="D170" s="15">
        <v>258735</v>
      </c>
      <c r="E170" s="15">
        <v>232862</v>
      </c>
      <c r="F170" s="20">
        <f t="shared" si="32"/>
        <v>-25873</v>
      </c>
      <c r="G170" s="16">
        <f t="shared" si="29"/>
        <v>-9.9998067520822467</v>
      </c>
    </row>
    <row r="171" spans="1:7" ht="24" customHeight="1" thickTop="1" thickBot="1" x14ac:dyDescent="0.3">
      <c r="A171" s="12"/>
      <c r="B171" s="13"/>
      <c r="C171" s="13">
        <v>75142</v>
      </c>
      <c r="D171" s="15">
        <v>603715</v>
      </c>
      <c r="E171" s="15">
        <v>543344</v>
      </c>
      <c r="F171" s="20">
        <f t="shared" si="32"/>
        <v>-60371</v>
      </c>
      <c r="G171" s="16">
        <f t="shared" si="29"/>
        <v>-9.9999171794638197</v>
      </c>
    </row>
    <row r="172" spans="1:7" ht="24" customHeight="1" thickTop="1" thickBot="1" x14ac:dyDescent="0.3">
      <c r="A172" s="12">
        <v>50</v>
      </c>
      <c r="B172" s="13"/>
      <c r="C172" s="13"/>
      <c r="D172" s="11">
        <f>SUM(D173:D173)</f>
        <v>4603200</v>
      </c>
      <c r="E172" s="11">
        <f>SUM(E173:E173)</f>
        <v>5037278</v>
      </c>
      <c r="F172" s="20">
        <f t="shared" si="32"/>
        <v>434078</v>
      </c>
      <c r="G172" s="16">
        <f t="shared" si="29"/>
        <v>9.4299183176920405</v>
      </c>
    </row>
    <row r="173" spans="1:7" ht="24" customHeight="1" thickTop="1" thickBot="1" x14ac:dyDescent="0.3">
      <c r="A173" s="12"/>
      <c r="B173" s="13">
        <v>5002</v>
      </c>
      <c r="C173" s="13"/>
      <c r="D173" s="15">
        <f>SUM(D174:D175)</f>
        <v>4603200</v>
      </c>
      <c r="E173" s="15">
        <f>SUM(E174:E175)</f>
        <v>5037278</v>
      </c>
      <c r="F173" s="20">
        <f t="shared" si="32"/>
        <v>434078</v>
      </c>
      <c r="G173" s="16">
        <f t="shared" si="29"/>
        <v>9.4299183176920405</v>
      </c>
    </row>
    <row r="174" spans="1:7" ht="24" customHeight="1" thickTop="1" thickBot="1" x14ac:dyDescent="0.3">
      <c r="A174" s="12"/>
      <c r="B174" s="13"/>
      <c r="C174" s="13">
        <v>50021</v>
      </c>
      <c r="D174" s="15">
        <v>1841280</v>
      </c>
      <c r="E174" s="15">
        <v>2014911</v>
      </c>
      <c r="F174" s="20">
        <f t="shared" si="32"/>
        <v>173631</v>
      </c>
      <c r="G174" s="16">
        <f t="shared" si="29"/>
        <v>9.4299074556830043</v>
      </c>
    </row>
    <row r="175" spans="1:7" ht="24" customHeight="1" thickTop="1" thickBot="1" x14ac:dyDescent="0.3">
      <c r="A175" s="12"/>
      <c r="B175" s="13"/>
      <c r="C175" s="13">
        <v>50022</v>
      </c>
      <c r="D175" s="15">
        <v>2761920</v>
      </c>
      <c r="E175" s="15">
        <v>3022367</v>
      </c>
      <c r="F175" s="20">
        <f t="shared" si="32"/>
        <v>260447</v>
      </c>
      <c r="G175" s="16">
        <f t="shared" si="29"/>
        <v>9.4299255590313997</v>
      </c>
    </row>
    <row r="176" spans="1:7" ht="15.75" thickTop="1" x14ac:dyDescent="0.25">
      <c r="F176" s="20"/>
    </row>
  </sheetData>
  <mergeCells count="18">
    <mergeCell ref="A6:A7"/>
    <mergeCell ref="B6:B7"/>
    <mergeCell ref="C6:C7"/>
    <mergeCell ref="D6:E6"/>
    <mergeCell ref="F6:G6"/>
    <mergeCell ref="A8:C8"/>
    <mergeCell ref="A167:C167"/>
    <mergeCell ref="A9:C9"/>
    <mergeCell ref="A10:C10"/>
    <mergeCell ref="A11:C11"/>
    <mergeCell ref="A12:C12"/>
    <mergeCell ref="A13:C13"/>
    <mergeCell ref="A55:C55"/>
    <mergeCell ref="A148:C148"/>
    <mergeCell ref="A149:C149"/>
    <mergeCell ref="A150:C150"/>
    <mergeCell ref="A157:C157"/>
    <mergeCell ref="A166:C1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2AA3-3F4E-4C2D-98AA-B4356DA34DFE}">
  <dimension ref="A2:G134"/>
  <sheetViews>
    <sheetView workbookViewId="0">
      <selection activeCell="H100" sqref="H100"/>
    </sheetView>
  </sheetViews>
  <sheetFormatPr defaultRowHeight="15" x14ac:dyDescent="0.25"/>
  <cols>
    <col min="1" max="1" width="8.7109375" style="1"/>
    <col min="3" max="3" width="48" customWidth="1"/>
    <col min="4" max="5" width="13" style="3" customWidth="1"/>
    <col min="6" max="6" width="13" style="18" customWidth="1"/>
    <col min="7" max="7" width="13" style="4" customWidth="1"/>
  </cols>
  <sheetData>
    <row r="2" spans="1:7" ht="23.25" x14ac:dyDescent="0.25">
      <c r="C2" s="2" t="s">
        <v>255</v>
      </c>
      <c r="G2" s="24"/>
    </row>
    <row r="3" spans="1:7" ht="23.25" x14ac:dyDescent="0.25">
      <c r="C3" s="2" t="s">
        <v>23</v>
      </c>
      <c r="G3" s="24"/>
    </row>
    <row r="4" spans="1:7" ht="23.25" x14ac:dyDescent="0.25">
      <c r="C4" s="2" t="s">
        <v>24</v>
      </c>
      <c r="G4" s="24"/>
    </row>
    <row r="5" spans="1:7" ht="24" customHeight="1" thickBot="1" x14ac:dyDescent="0.3">
      <c r="G5" s="19" t="s">
        <v>2</v>
      </c>
    </row>
    <row r="6" spans="1:7" s="25" customFormat="1" ht="44.25" customHeight="1" thickTop="1" x14ac:dyDescent="0.25">
      <c r="A6" s="159" t="s">
        <v>3</v>
      </c>
      <c r="B6" s="154" t="s">
        <v>4</v>
      </c>
      <c r="C6" s="154" t="s">
        <v>5</v>
      </c>
      <c r="D6" s="116"/>
      <c r="E6" s="116"/>
      <c r="F6" s="154" t="s">
        <v>7</v>
      </c>
      <c r="G6" s="158"/>
    </row>
    <row r="7" spans="1:7" s="25" customFormat="1" ht="31.5" customHeight="1" thickBot="1" x14ac:dyDescent="0.3">
      <c r="A7" s="160"/>
      <c r="B7" s="155"/>
      <c r="C7" s="155"/>
      <c r="D7" s="6" t="s">
        <v>8</v>
      </c>
      <c r="E7" s="115" t="s">
        <v>159</v>
      </c>
      <c r="F7" s="7" t="s">
        <v>9</v>
      </c>
      <c r="G7" s="8" t="s">
        <v>10</v>
      </c>
    </row>
    <row r="8" spans="1:7" ht="24" customHeight="1" thickTop="1" x14ac:dyDescent="0.25">
      <c r="A8" s="146" t="s">
        <v>11</v>
      </c>
      <c r="B8" s="147"/>
      <c r="C8" s="148"/>
      <c r="D8" s="9">
        <f t="shared" ref="D8:E8" si="0">SUM(D9:D9)</f>
        <v>2203579</v>
      </c>
      <c r="E8" s="9">
        <f t="shared" si="0"/>
        <v>2859652.0339480001</v>
      </c>
      <c r="F8" s="22">
        <f>E8-D8</f>
        <v>656073.03394800005</v>
      </c>
      <c r="G8" s="21">
        <f>F8/D8*100</f>
        <v>29.773066177704543</v>
      </c>
    </row>
    <row r="9" spans="1:7" ht="24" customHeight="1" x14ac:dyDescent="0.25">
      <c r="A9" s="149" t="s">
        <v>12</v>
      </c>
      <c r="B9" s="150"/>
      <c r="C9" s="151"/>
      <c r="D9" s="11">
        <f>SUM(D11:D11)</f>
        <v>2203579</v>
      </c>
      <c r="E9" s="11">
        <f>SUM(E11:E11)</f>
        <v>2859652.0339480001</v>
      </c>
      <c r="F9" s="22">
        <f t="shared" ref="F9:F16" si="1">E9-D9</f>
        <v>656073.03394800005</v>
      </c>
      <c r="G9" s="21">
        <f t="shared" ref="G9:G16" si="2">F9/D9*100</f>
        <v>29.773066177704543</v>
      </c>
    </row>
    <row r="10" spans="1:7" ht="24" customHeight="1" x14ac:dyDescent="0.25">
      <c r="A10" s="149" t="s">
        <v>13</v>
      </c>
      <c r="B10" s="150"/>
      <c r="C10" s="151"/>
      <c r="D10" s="11">
        <v>2203579</v>
      </c>
      <c r="E10" s="11">
        <v>2859652</v>
      </c>
      <c r="F10" s="22">
        <f t="shared" si="1"/>
        <v>656073</v>
      </c>
      <c r="G10" s="21">
        <f t="shared" si="2"/>
        <v>29.773064637119884</v>
      </c>
    </row>
    <row r="11" spans="1:7" ht="24" customHeight="1" x14ac:dyDescent="0.25">
      <c r="A11" s="149" t="s">
        <v>14</v>
      </c>
      <c r="B11" s="150"/>
      <c r="C11" s="151"/>
      <c r="D11" s="11">
        <f>SUM(D12:D12)</f>
        <v>2203579</v>
      </c>
      <c r="E11" s="11">
        <f>SUM(E12:E12)</f>
        <v>2859652.0339480001</v>
      </c>
      <c r="F11" s="22">
        <f t="shared" si="1"/>
        <v>656073.03394800005</v>
      </c>
      <c r="G11" s="21">
        <f t="shared" si="2"/>
        <v>29.773066177704543</v>
      </c>
    </row>
    <row r="12" spans="1:7" ht="24" customHeight="1" x14ac:dyDescent="0.25">
      <c r="A12" s="149" t="s">
        <v>15</v>
      </c>
      <c r="B12" s="150"/>
      <c r="C12" s="151"/>
      <c r="D12" s="11">
        <f>SUM(D13,D38)</f>
        <v>2203579</v>
      </c>
      <c r="E12" s="11">
        <f>SUM(E13,E38)</f>
        <v>2859652.0339480001</v>
      </c>
      <c r="F12" s="22">
        <f t="shared" si="1"/>
        <v>656073.03394800005</v>
      </c>
      <c r="G12" s="21">
        <f t="shared" si="2"/>
        <v>29.773066177704543</v>
      </c>
    </row>
    <row r="13" spans="1:7" ht="24" customHeight="1" x14ac:dyDescent="0.25">
      <c r="A13" s="149" t="s">
        <v>16</v>
      </c>
      <c r="B13" s="150"/>
      <c r="C13" s="151"/>
      <c r="D13" s="11">
        <f>SUM(D14:D14)</f>
        <v>1050323</v>
      </c>
      <c r="E13" s="11">
        <f>SUM(E14:E14)</f>
        <v>1584127</v>
      </c>
      <c r="F13" s="22">
        <f t="shared" si="1"/>
        <v>533804</v>
      </c>
      <c r="G13" s="21">
        <f t="shared" si="2"/>
        <v>50.822842116187118</v>
      </c>
    </row>
    <row r="14" spans="1:7" ht="24" customHeight="1" x14ac:dyDescent="0.25">
      <c r="A14" s="12">
        <v>70</v>
      </c>
      <c r="B14" s="13"/>
      <c r="C14" s="13"/>
      <c r="D14" s="11">
        <f>SUM(D15,D18,D20,D23,D26,D32,D36)</f>
        <v>1050323</v>
      </c>
      <c r="E14" s="11">
        <f>SUM(E15,E18,E20,E23,E26,E32,E36)</f>
        <v>1584127</v>
      </c>
      <c r="F14" s="22">
        <f t="shared" si="1"/>
        <v>533804</v>
      </c>
      <c r="G14" s="21">
        <f t="shared" si="2"/>
        <v>50.822842116187118</v>
      </c>
    </row>
    <row r="15" spans="1:7" ht="24" customHeight="1" x14ac:dyDescent="0.25">
      <c r="A15" s="12"/>
      <c r="B15" s="13">
        <v>7001</v>
      </c>
      <c r="C15" s="13"/>
      <c r="D15" s="15">
        <f>SUM(D16:D17)</f>
        <v>154784.5</v>
      </c>
      <c r="E15" s="15">
        <f>SUM(E16:E17)</f>
        <v>281757.2</v>
      </c>
      <c r="F15" s="22">
        <f>E15-D15</f>
        <v>126972.70000000001</v>
      </c>
      <c r="G15" s="21">
        <f t="shared" si="2"/>
        <v>82.03192180095553</v>
      </c>
    </row>
    <row r="16" spans="1:7" ht="24" customHeight="1" x14ac:dyDescent="0.25">
      <c r="A16" s="12"/>
      <c r="B16" s="13"/>
      <c r="C16" s="13">
        <v>70014</v>
      </c>
      <c r="D16" s="15">
        <v>154784.5</v>
      </c>
      <c r="E16" s="15">
        <v>281757.2</v>
      </c>
      <c r="F16" s="22">
        <f t="shared" si="1"/>
        <v>126972.70000000001</v>
      </c>
      <c r="G16" s="21">
        <f t="shared" si="2"/>
        <v>82.03192180095553</v>
      </c>
    </row>
    <row r="17" spans="1:7" ht="24" customHeight="1" x14ac:dyDescent="0.25">
      <c r="A17" s="12"/>
      <c r="B17" s="13"/>
      <c r="C17" s="13">
        <v>70015</v>
      </c>
      <c r="D17" s="15"/>
      <c r="E17" s="15"/>
      <c r="F17" s="23" t="e">
        <f>D17-#REF!</f>
        <v>#REF!</v>
      </c>
      <c r="G17" s="21" t="e">
        <f>F17/#REF!*100</f>
        <v>#REF!</v>
      </c>
    </row>
    <row r="18" spans="1:7" ht="24" customHeight="1" x14ac:dyDescent="0.25">
      <c r="A18" s="12"/>
      <c r="B18" s="13">
        <v>7003</v>
      </c>
      <c r="C18" s="13"/>
      <c r="D18" s="15">
        <f>SUM(D19:D19)</f>
        <v>116799.1</v>
      </c>
      <c r="E18" s="15">
        <f>SUM(E19:E19)</f>
        <v>161859.20000000001</v>
      </c>
      <c r="F18" s="23">
        <f>E18-D18</f>
        <v>45060.100000000006</v>
      </c>
      <c r="G18" s="21">
        <f>F18/D18*100</f>
        <v>38.579150010573713</v>
      </c>
    </row>
    <row r="19" spans="1:7" ht="24" customHeight="1" x14ac:dyDescent="0.25">
      <c r="A19" s="12"/>
      <c r="B19" s="13"/>
      <c r="C19" s="13">
        <v>70035</v>
      </c>
      <c r="D19" s="15">
        <v>116799.1</v>
      </c>
      <c r="E19" s="15">
        <v>161859.20000000001</v>
      </c>
      <c r="F19" s="23">
        <f t="shared" ref="F19:F21" si="3">E19-D19</f>
        <v>45060.100000000006</v>
      </c>
      <c r="G19" s="21">
        <f t="shared" ref="G19:G21" si="4">F19/D19*100</f>
        <v>38.579150010573713</v>
      </c>
    </row>
    <row r="20" spans="1:7" ht="24" customHeight="1" x14ac:dyDescent="0.25">
      <c r="A20" s="12"/>
      <c r="B20" s="13">
        <v>7004</v>
      </c>
      <c r="C20" s="13"/>
      <c r="D20" s="15">
        <f t="shared" ref="D20" si="5">SUM(D21:D22)</f>
        <v>4998</v>
      </c>
      <c r="E20" s="15">
        <f t="shared" ref="E20" si="6">SUM(E21:E22)</f>
        <v>2872.9</v>
      </c>
      <c r="F20" s="23">
        <f t="shared" si="3"/>
        <v>-2125.1</v>
      </c>
      <c r="G20" s="21">
        <f t="shared" si="4"/>
        <v>-42.519007603041217</v>
      </c>
    </row>
    <row r="21" spans="1:7" ht="24" customHeight="1" x14ac:dyDescent="0.25">
      <c r="A21" s="12"/>
      <c r="B21" s="13"/>
      <c r="C21" s="13">
        <v>70045</v>
      </c>
      <c r="D21" s="15">
        <v>4998</v>
      </c>
      <c r="E21" s="15">
        <v>2872.9</v>
      </c>
      <c r="F21" s="23">
        <f t="shared" si="3"/>
        <v>-2125.1</v>
      </c>
      <c r="G21" s="21">
        <f t="shared" si="4"/>
        <v>-42.519007603041217</v>
      </c>
    </row>
    <row r="22" spans="1:7" ht="24" customHeight="1" x14ac:dyDescent="0.25">
      <c r="A22" s="12"/>
      <c r="B22" s="13"/>
      <c r="C22" s="13">
        <v>70046</v>
      </c>
      <c r="D22" s="15">
        <v>0</v>
      </c>
      <c r="E22" s="15">
        <v>0</v>
      </c>
      <c r="F22" s="23"/>
      <c r="G22" s="21"/>
    </row>
    <row r="23" spans="1:7" ht="24" customHeight="1" x14ac:dyDescent="0.25">
      <c r="A23" s="12"/>
      <c r="B23" s="13">
        <v>7005</v>
      </c>
      <c r="C23" s="13"/>
      <c r="D23" s="15">
        <f>SUM(D24:D25)</f>
        <v>256238.5</v>
      </c>
      <c r="E23" s="15">
        <f>SUM(E24:E25)</f>
        <v>399321</v>
      </c>
      <c r="F23" s="23">
        <f>E23-D23</f>
        <v>143082.5</v>
      </c>
      <c r="G23" s="21">
        <f>F23/D23*100</f>
        <v>55.839579142088326</v>
      </c>
    </row>
    <row r="24" spans="1:7" ht="24" customHeight="1" x14ac:dyDescent="0.25">
      <c r="A24" s="12"/>
      <c r="B24" s="13"/>
      <c r="C24" s="13">
        <v>70053</v>
      </c>
      <c r="D24" s="15">
        <v>34999.5</v>
      </c>
      <c r="E24" s="15">
        <v>74795</v>
      </c>
      <c r="F24" s="23">
        <f t="shared" ref="F24:F42" si="7">E24-D24</f>
        <v>39795.5</v>
      </c>
      <c r="G24" s="21">
        <f t="shared" ref="G24:G42" si="8">F24/D24*100</f>
        <v>113.70305290075574</v>
      </c>
    </row>
    <row r="25" spans="1:7" ht="24" customHeight="1" x14ac:dyDescent="0.25">
      <c r="A25" s="12"/>
      <c r="B25" s="13"/>
      <c r="C25" s="13">
        <v>70054</v>
      </c>
      <c r="D25" s="15">
        <v>221239</v>
      </c>
      <c r="E25" s="15">
        <v>324526</v>
      </c>
      <c r="F25" s="23">
        <f t="shared" si="7"/>
        <v>103287</v>
      </c>
      <c r="G25" s="21">
        <f t="shared" si="8"/>
        <v>46.685710928000937</v>
      </c>
    </row>
    <row r="26" spans="1:7" ht="24" customHeight="1" x14ac:dyDescent="0.25">
      <c r="A26" s="12"/>
      <c r="B26" s="13">
        <v>7006</v>
      </c>
      <c r="C26" s="13"/>
      <c r="D26" s="15">
        <f>SUM(D27:D31)</f>
        <v>406726.9</v>
      </c>
      <c r="E26" s="15">
        <f>SUM(E27:E31)</f>
        <v>574291.80000000005</v>
      </c>
      <c r="F26" s="23">
        <f t="shared" si="7"/>
        <v>167564.90000000002</v>
      </c>
      <c r="G26" s="21">
        <f t="shared" si="8"/>
        <v>41.198381518409533</v>
      </c>
    </row>
    <row r="27" spans="1:7" ht="24" customHeight="1" x14ac:dyDescent="0.25">
      <c r="A27" s="12"/>
      <c r="B27" s="13"/>
      <c r="C27" s="13">
        <v>70061</v>
      </c>
      <c r="D27" s="15">
        <v>398973</v>
      </c>
      <c r="E27" s="15">
        <v>560512</v>
      </c>
      <c r="F27" s="23">
        <f t="shared" si="7"/>
        <v>161539</v>
      </c>
      <c r="G27" s="21">
        <f t="shared" si="8"/>
        <v>40.488704749444196</v>
      </c>
    </row>
    <row r="28" spans="1:7" ht="24" customHeight="1" x14ac:dyDescent="0.25">
      <c r="A28" s="12"/>
      <c r="B28" s="13"/>
      <c r="C28" s="13">
        <v>70062</v>
      </c>
      <c r="D28" s="15">
        <v>4485.2</v>
      </c>
      <c r="E28" s="15">
        <v>5770.3</v>
      </c>
      <c r="F28" s="23">
        <f t="shared" si="7"/>
        <v>1285.1000000000004</v>
      </c>
      <c r="G28" s="21">
        <f t="shared" si="8"/>
        <v>28.652011058592713</v>
      </c>
    </row>
    <row r="29" spans="1:7" ht="24" customHeight="1" x14ac:dyDescent="0.25">
      <c r="A29" s="12"/>
      <c r="B29" s="13"/>
      <c r="C29" s="13">
        <v>70063</v>
      </c>
      <c r="D29" s="15">
        <v>1079</v>
      </c>
      <c r="E29" s="15">
        <v>3558.2</v>
      </c>
      <c r="F29" s="23">
        <f t="shared" si="7"/>
        <v>2479.1999999999998</v>
      </c>
      <c r="G29" s="21">
        <f t="shared" si="8"/>
        <v>229.76830398517146</v>
      </c>
    </row>
    <row r="30" spans="1:7" ht="24" customHeight="1" x14ac:dyDescent="0.25">
      <c r="A30" s="12"/>
      <c r="B30" s="13"/>
      <c r="C30" s="13">
        <v>70064</v>
      </c>
      <c r="D30" s="15">
        <v>1214.3</v>
      </c>
      <c r="E30" s="15">
        <v>3520.5</v>
      </c>
      <c r="F30" s="23">
        <f>E30-D30</f>
        <v>2306.1999999999998</v>
      </c>
      <c r="G30" s="21">
        <f t="shared" si="8"/>
        <v>189.92011858684015</v>
      </c>
    </row>
    <row r="31" spans="1:7" ht="24" customHeight="1" x14ac:dyDescent="0.25">
      <c r="A31" s="12"/>
      <c r="B31" s="13"/>
      <c r="C31" s="13">
        <v>70065</v>
      </c>
      <c r="D31" s="15">
        <v>975.4</v>
      </c>
      <c r="E31" s="15">
        <v>930.8</v>
      </c>
      <c r="F31" s="23">
        <f t="shared" si="7"/>
        <v>-44.600000000000023</v>
      </c>
      <c r="G31" s="21">
        <f t="shared" si="8"/>
        <v>-4.572483083863033</v>
      </c>
    </row>
    <row r="32" spans="1:7" ht="24" customHeight="1" x14ac:dyDescent="0.25">
      <c r="A32" s="12"/>
      <c r="B32" s="13">
        <v>7007</v>
      </c>
      <c r="C32" s="13"/>
      <c r="D32" s="15">
        <f>SUM(D33:D35)</f>
        <v>102153</v>
      </c>
      <c r="E32" s="15">
        <f>SUM(E33:E35)</f>
        <v>143123.4</v>
      </c>
      <c r="F32" s="23">
        <f t="shared" si="7"/>
        <v>40970.399999999994</v>
      </c>
      <c r="G32" s="21">
        <f t="shared" si="8"/>
        <v>40.106898475815683</v>
      </c>
    </row>
    <row r="33" spans="1:7" ht="24" customHeight="1" x14ac:dyDescent="0.25">
      <c r="A33" s="12"/>
      <c r="B33" s="13"/>
      <c r="C33" s="13">
        <v>70071</v>
      </c>
      <c r="D33" s="15">
        <v>92929</v>
      </c>
      <c r="E33" s="15">
        <v>112935</v>
      </c>
      <c r="F33" s="23">
        <f>E33-D33</f>
        <v>20006</v>
      </c>
      <c r="G33" s="21">
        <f t="shared" si="8"/>
        <v>21.528263513004553</v>
      </c>
    </row>
    <row r="34" spans="1:7" ht="24" customHeight="1" x14ac:dyDescent="0.25">
      <c r="A34" s="12"/>
      <c r="B34" s="13"/>
      <c r="C34" s="13">
        <v>70072</v>
      </c>
      <c r="D34" s="15">
        <v>5130</v>
      </c>
      <c r="E34" s="15">
        <v>16494</v>
      </c>
      <c r="F34" s="23">
        <f t="shared" si="7"/>
        <v>11364</v>
      </c>
      <c r="G34" s="21">
        <f t="shared" si="8"/>
        <v>221.52046783625732</v>
      </c>
    </row>
    <row r="35" spans="1:7" ht="24" customHeight="1" x14ac:dyDescent="0.25">
      <c r="A35" s="12"/>
      <c r="B35" s="13"/>
      <c r="C35" s="13">
        <v>70073</v>
      </c>
      <c r="D35" s="15">
        <v>4094</v>
      </c>
      <c r="E35" s="15">
        <v>13694.4</v>
      </c>
      <c r="F35" s="23">
        <f t="shared" si="7"/>
        <v>9600.4</v>
      </c>
      <c r="G35" s="21">
        <f t="shared" si="8"/>
        <v>234.49926722032242</v>
      </c>
    </row>
    <row r="36" spans="1:7" ht="24" customHeight="1" x14ac:dyDescent="0.25">
      <c r="A36" s="12"/>
      <c r="B36" s="13">
        <v>7008</v>
      </c>
      <c r="C36" s="13"/>
      <c r="D36" s="15">
        <f>SUM(D37:D37)</f>
        <v>8623</v>
      </c>
      <c r="E36" s="15">
        <f>SUM(E37:E37)</f>
        <v>20901.5</v>
      </c>
      <c r="F36" s="23">
        <f>E36-D36</f>
        <v>12278.5</v>
      </c>
      <c r="G36" s="21">
        <f t="shared" si="8"/>
        <v>142.39243882639451</v>
      </c>
    </row>
    <row r="37" spans="1:7" ht="24" customHeight="1" x14ac:dyDescent="0.25">
      <c r="A37" s="12"/>
      <c r="B37" s="13"/>
      <c r="C37" s="13">
        <v>70081</v>
      </c>
      <c r="D37" s="15">
        <v>8623</v>
      </c>
      <c r="E37" s="15">
        <v>20901.5</v>
      </c>
      <c r="F37" s="23">
        <f t="shared" si="7"/>
        <v>12278.5</v>
      </c>
      <c r="G37" s="21">
        <f t="shared" si="8"/>
        <v>142.39243882639451</v>
      </c>
    </row>
    <row r="38" spans="1:7" ht="24" customHeight="1" x14ac:dyDescent="0.25">
      <c r="A38" s="149" t="s">
        <v>18</v>
      </c>
      <c r="B38" s="150"/>
      <c r="C38" s="151"/>
      <c r="D38" s="11">
        <f>SUM(D39,D47,D88,D94)</f>
        <v>1153256</v>
      </c>
      <c r="E38" s="11">
        <f>SUM(E39,E47,E88,E94)</f>
        <v>1275525.0339480001</v>
      </c>
      <c r="F38" s="23">
        <f t="shared" si="7"/>
        <v>122269.03394800005</v>
      </c>
      <c r="G38" s="21">
        <f t="shared" si="8"/>
        <v>10.602072215362423</v>
      </c>
    </row>
    <row r="39" spans="1:7" ht="24" customHeight="1" x14ac:dyDescent="0.25">
      <c r="A39" s="12">
        <v>72</v>
      </c>
      <c r="B39" s="13"/>
      <c r="C39" s="13"/>
      <c r="D39" s="11">
        <f>SUM(D40:D40)</f>
        <v>14082.6</v>
      </c>
      <c r="E39" s="11">
        <f>SUM(E40:E40)</f>
        <v>37369.833948</v>
      </c>
      <c r="F39" s="23">
        <f t="shared" si="7"/>
        <v>23287.233948000001</v>
      </c>
      <c r="G39" s="21">
        <f t="shared" si="8"/>
        <v>165.36175101188701</v>
      </c>
    </row>
    <row r="40" spans="1:7" ht="24" customHeight="1" x14ac:dyDescent="0.25">
      <c r="A40" s="12"/>
      <c r="B40" s="13">
        <v>7200</v>
      </c>
      <c r="C40" s="13"/>
      <c r="D40" s="15">
        <f>SUM(D41:D46)</f>
        <v>14082.6</v>
      </c>
      <c r="E40" s="15">
        <f>SUM(E41:E46)</f>
        <v>37369.833948</v>
      </c>
      <c r="F40" s="23">
        <f t="shared" si="7"/>
        <v>23287.233948000001</v>
      </c>
      <c r="G40" s="21">
        <f t="shared" si="8"/>
        <v>165.36175101188701</v>
      </c>
    </row>
    <row r="41" spans="1:7" ht="24" customHeight="1" x14ac:dyDescent="0.25">
      <c r="A41" s="12"/>
      <c r="B41" s="13"/>
      <c r="C41" s="13">
        <v>70001</v>
      </c>
      <c r="D41" s="15">
        <v>1079</v>
      </c>
      <c r="E41" s="15">
        <v>1196.2</v>
      </c>
      <c r="F41" s="23">
        <f t="shared" si="7"/>
        <v>117.20000000000005</v>
      </c>
      <c r="G41" s="21">
        <f t="shared" si="8"/>
        <v>10.861909175162191</v>
      </c>
    </row>
    <row r="42" spans="1:7" ht="24" customHeight="1" x14ac:dyDescent="0.25">
      <c r="A42" s="12"/>
      <c r="B42" s="13"/>
      <c r="C42" s="13">
        <v>70004</v>
      </c>
      <c r="D42" s="15">
        <v>10850.2</v>
      </c>
      <c r="E42" s="15">
        <v>33948.733948000001</v>
      </c>
      <c r="F42" s="23">
        <f t="shared" si="7"/>
        <v>23098.533948</v>
      </c>
      <c r="G42" s="21">
        <f t="shared" si="8"/>
        <v>212.8857896444305</v>
      </c>
    </row>
    <row r="43" spans="1:7" ht="24" customHeight="1" x14ac:dyDescent="0.25">
      <c r="A43" s="12"/>
      <c r="B43" s="13"/>
      <c r="C43" s="13">
        <v>70005</v>
      </c>
      <c r="D43" s="15">
        <v>0</v>
      </c>
      <c r="E43" s="15">
        <v>0</v>
      </c>
      <c r="F43" s="23"/>
      <c r="G43" s="21"/>
    </row>
    <row r="44" spans="1:7" ht="24" customHeight="1" x14ac:dyDescent="0.25">
      <c r="A44" s="12"/>
      <c r="B44" s="13"/>
      <c r="C44" s="13">
        <v>70006</v>
      </c>
      <c r="D44" s="15">
        <v>1768.5</v>
      </c>
      <c r="E44" s="15">
        <v>1852.5</v>
      </c>
      <c r="F44" s="23">
        <f>E44-D44</f>
        <v>84</v>
      </c>
      <c r="G44" s="21">
        <f>F44/D44*100</f>
        <v>4.7497879558948259</v>
      </c>
    </row>
    <row r="45" spans="1:7" ht="24" customHeight="1" x14ac:dyDescent="0.25">
      <c r="A45" s="12"/>
      <c r="B45" s="13"/>
      <c r="C45" s="13">
        <v>70007</v>
      </c>
      <c r="D45" s="15">
        <v>375.4</v>
      </c>
      <c r="E45" s="15">
        <v>362.9</v>
      </c>
      <c r="F45" s="23">
        <f t="shared" ref="F45:F54" si="9">E45-D45</f>
        <v>-12.5</v>
      </c>
      <c r="G45" s="21">
        <f>F45/D45*100</f>
        <v>-3.3297815663292494</v>
      </c>
    </row>
    <row r="46" spans="1:7" ht="24" customHeight="1" x14ac:dyDescent="0.25">
      <c r="A46" s="12"/>
      <c r="B46" s="13"/>
      <c r="C46" s="13">
        <v>70008</v>
      </c>
      <c r="D46" s="15">
        <v>9.5</v>
      </c>
      <c r="E46" s="15">
        <v>9.5</v>
      </c>
      <c r="F46" s="23">
        <f t="shared" si="9"/>
        <v>0</v>
      </c>
      <c r="G46" s="21" t="e">
        <f>F46/#REF!*100</f>
        <v>#REF!</v>
      </c>
    </row>
    <row r="47" spans="1:7" ht="24" customHeight="1" x14ac:dyDescent="0.25">
      <c r="A47" s="12">
        <v>73</v>
      </c>
      <c r="B47" s="13"/>
      <c r="C47" s="13"/>
      <c r="D47" s="11">
        <f t="shared" ref="D47" si="10">SUM(D48,D54,D58,D65,D70,D77,D79,D83,D63)</f>
        <v>197760.40000000002</v>
      </c>
      <c r="E47" s="11">
        <f>SUM(E48,E54,E58,E65,E70,E77,E79,E83,E63)</f>
        <v>207374</v>
      </c>
      <c r="F47" s="23">
        <f t="shared" si="9"/>
        <v>9613.5999999999767</v>
      </c>
      <c r="G47" s="21">
        <f>F47/D47*100</f>
        <v>4.8612361220952094</v>
      </c>
    </row>
    <row r="48" spans="1:7" ht="24" customHeight="1" x14ac:dyDescent="0.25">
      <c r="A48" s="12"/>
      <c r="B48" s="13">
        <v>7300</v>
      </c>
      <c r="C48" s="13"/>
      <c r="D48" s="15">
        <f>SUM(D49:D53)</f>
        <v>16677.099999999999</v>
      </c>
      <c r="E48" s="15">
        <f>SUM(E49:E53)</f>
        <v>15981.9</v>
      </c>
      <c r="F48" s="23">
        <f t="shared" si="9"/>
        <v>-695.19999999999891</v>
      </c>
      <c r="G48" s="21">
        <f t="shared" ref="G48:G51" si="11">F48/D48*100</f>
        <v>-4.1685904623705499</v>
      </c>
    </row>
    <row r="49" spans="1:7" ht="24" customHeight="1" x14ac:dyDescent="0.25">
      <c r="A49" s="12"/>
      <c r="B49" s="13"/>
      <c r="C49" s="13">
        <v>73003</v>
      </c>
      <c r="D49" s="15">
        <v>809.7</v>
      </c>
      <c r="E49" s="15">
        <v>176</v>
      </c>
      <c r="F49" s="23">
        <f t="shared" si="9"/>
        <v>-633.70000000000005</v>
      </c>
      <c r="G49" s="21">
        <f t="shared" si="11"/>
        <v>-78.263554402865267</v>
      </c>
    </row>
    <row r="50" spans="1:7" ht="24" customHeight="1" x14ac:dyDescent="0.25">
      <c r="A50" s="12"/>
      <c r="B50" s="13"/>
      <c r="C50" s="13">
        <v>73004</v>
      </c>
      <c r="D50" s="15">
        <v>39.700000000000003</v>
      </c>
      <c r="E50" s="15">
        <v>26.9</v>
      </c>
      <c r="F50" s="23">
        <f t="shared" si="9"/>
        <v>-12.800000000000004</v>
      </c>
      <c r="G50" s="21">
        <f t="shared" si="11"/>
        <v>-32.241813602015121</v>
      </c>
    </row>
    <row r="51" spans="1:7" ht="24" customHeight="1" x14ac:dyDescent="0.25">
      <c r="A51" s="12"/>
      <c r="B51" s="13"/>
      <c r="C51" s="13">
        <v>73006</v>
      </c>
      <c r="D51" s="15">
        <v>226.6</v>
      </c>
      <c r="E51" s="15">
        <v>253.3</v>
      </c>
      <c r="F51" s="23">
        <f t="shared" si="9"/>
        <v>26.700000000000017</v>
      </c>
      <c r="G51" s="21">
        <f t="shared" si="11"/>
        <v>11.782877316857906</v>
      </c>
    </row>
    <row r="52" spans="1:7" ht="24" customHeight="1" x14ac:dyDescent="0.25">
      <c r="A52" s="12"/>
      <c r="B52" s="13"/>
      <c r="C52" s="13">
        <v>73007</v>
      </c>
      <c r="D52" s="15"/>
      <c r="E52" s="15">
        <v>71.2</v>
      </c>
      <c r="F52" s="23">
        <f t="shared" si="9"/>
        <v>71.2</v>
      </c>
      <c r="G52" s="21"/>
    </row>
    <row r="53" spans="1:7" ht="24" customHeight="1" x14ac:dyDescent="0.25">
      <c r="A53" s="12"/>
      <c r="B53" s="13"/>
      <c r="C53" s="13">
        <v>73008</v>
      </c>
      <c r="D53" s="15">
        <v>15601.1</v>
      </c>
      <c r="E53" s="15">
        <v>15454.5</v>
      </c>
      <c r="F53" s="23">
        <f>E53-D53</f>
        <v>-146.60000000000036</v>
      </c>
      <c r="G53" s="21">
        <f>F53/D53*100</f>
        <v>-0.93967733044465052</v>
      </c>
    </row>
    <row r="54" spans="1:7" ht="24" customHeight="1" x14ac:dyDescent="0.25">
      <c r="A54" s="12"/>
      <c r="B54" s="13">
        <v>7301</v>
      </c>
      <c r="C54" s="13"/>
      <c r="D54" s="15">
        <f t="shared" ref="D54:E54" si="12">SUM(D55:D57)</f>
        <v>1790.6</v>
      </c>
      <c r="E54" s="15">
        <f t="shared" si="12"/>
        <v>478.5</v>
      </c>
      <c r="F54" s="23">
        <f t="shared" si="9"/>
        <v>-1312.1</v>
      </c>
      <c r="G54" s="21">
        <f>F54/D54*100</f>
        <v>-73.27711381659779</v>
      </c>
    </row>
    <row r="55" spans="1:7" ht="24" customHeight="1" x14ac:dyDescent="0.25">
      <c r="A55" s="12"/>
      <c r="B55" s="13"/>
      <c r="C55" s="13">
        <v>73011</v>
      </c>
      <c r="D55" s="15"/>
      <c r="E55" s="15"/>
      <c r="F55" s="23">
        <f>E55-D55</f>
        <v>0</v>
      </c>
      <c r="G55" s="21"/>
    </row>
    <row r="56" spans="1:7" ht="24" customHeight="1" x14ac:dyDescent="0.25">
      <c r="A56" s="12"/>
      <c r="B56" s="13"/>
      <c r="C56" s="13">
        <v>73012</v>
      </c>
      <c r="D56" s="15">
        <v>1790.6</v>
      </c>
      <c r="E56" s="15">
        <v>468.5</v>
      </c>
      <c r="F56" s="23">
        <f t="shared" ref="F56:F60" si="13">E56-D56</f>
        <v>-1322.1</v>
      </c>
      <c r="G56" s="21">
        <f>F56/D56*100</f>
        <v>-73.835585837149551</v>
      </c>
    </row>
    <row r="57" spans="1:7" ht="24" customHeight="1" x14ac:dyDescent="0.25">
      <c r="A57" s="12"/>
      <c r="B57" s="13"/>
      <c r="C57" s="13">
        <v>73018</v>
      </c>
      <c r="D57" s="15"/>
      <c r="E57" s="15">
        <v>10</v>
      </c>
      <c r="F57" s="23">
        <f t="shared" si="13"/>
        <v>10</v>
      </c>
      <c r="G57" s="21" t="e">
        <f>F57/#REF!*100</f>
        <v>#REF!</v>
      </c>
    </row>
    <row r="58" spans="1:7" ht="24" customHeight="1" x14ac:dyDescent="0.25">
      <c r="A58" s="12"/>
      <c r="B58" s="13">
        <v>7302</v>
      </c>
      <c r="C58" s="13"/>
      <c r="D58" s="15">
        <f>SUM(D59:D62)</f>
        <v>7680.2999999999993</v>
      </c>
      <c r="E58" s="15">
        <f>SUM(E59:E62)</f>
        <v>7461.6999999999989</v>
      </c>
      <c r="F58" s="23">
        <f t="shared" si="13"/>
        <v>-218.60000000000036</v>
      </c>
      <c r="G58" s="21">
        <f>F58/D58*100</f>
        <v>-2.8462429853000586</v>
      </c>
    </row>
    <row r="59" spans="1:7" ht="24" customHeight="1" x14ac:dyDescent="0.25">
      <c r="A59" s="12"/>
      <c r="B59" s="13"/>
      <c r="C59" s="13">
        <v>73023</v>
      </c>
      <c r="D59" s="15">
        <v>3267.7</v>
      </c>
      <c r="E59" s="15">
        <v>2448.6</v>
      </c>
      <c r="F59" s="23">
        <f t="shared" si="13"/>
        <v>-819.09999999999991</v>
      </c>
      <c r="G59" s="21">
        <f t="shared" ref="G59:G60" si="14">F59/D59*100</f>
        <v>-25.066560577776414</v>
      </c>
    </row>
    <row r="60" spans="1:7" ht="24" customHeight="1" x14ac:dyDescent="0.25">
      <c r="A60" s="12"/>
      <c r="B60" s="13"/>
      <c r="C60" s="13">
        <v>73024</v>
      </c>
      <c r="D60" s="15">
        <v>315.10000000000002</v>
      </c>
      <c r="E60" s="15">
        <v>190.7</v>
      </c>
      <c r="F60" s="23">
        <f t="shared" si="13"/>
        <v>-124.40000000000003</v>
      </c>
      <c r="G60" s="21">
        <f t="shared" si="14"/>
        <v>-39.479530307838786</v>
      </c>
    </row>
    <row r="61" spans="1:7" ht="24" customHeight="1" x14ac:dyDescent="0.25">
      <c r="A61" s="12"/>
      <c r="B61" s="13"/>
      <c r="C61" s="13">
        <v>73027</v>
      </c>
      <c r="D61" s="15">
        <v>0</v>
      </c>
      <c r="E61" s="15">
        <v>0</v>
      </c>
      <c r="F61" s="23" t="e">
        <f>D61-#REF!</f>
        <v>#REF!</v>
      </c>
      <c r="G61" s="21" t="e">
        <f>F61/#REF!*100</f>
        <v>#REF!</v>
      </c>
    </row>
    <row r="62" spans="1:7" ht="24" customHeight="1" x14ac:dyDescent="0.25">
      <c r="A62" s="12"/>
      <c r="B62" s="13"/>
      <c r="C62" s="13">
        <v>73028</v>
      </c>
      <c r="D62" s="15">
        <v>4097.5</v>
      </c>
      <c r="E62" s="15">
        <v>4822.3999999999996</v>
      </c>
      <c r="F62" s="23">
        <f>E62-D62</f>
        <v>724.89999999999964</v>
      </c>
      <c r="G62" s="21">
        <f>F62/D62*100</f>
        <v>17.691275167785225</v>
      </c>
    </row>
    <row r="63" spans="1:7" ht="24" customHeight="1" x14ac:dyDescent="0.25">
      <c r="A63" s="12"/>
      <c r="B63" s="13">
        <v>7303</v>
      </c>
      <c r="C63" s="13"/>
      <c r="D63" s="15">
        <f t="shared" ref="D63:E63" si="15">SUM(D64:D64)</f>
        <v>0</v>
      </c>
      <c r="E63" s="15">
        <f t="shared" si="15"/>
        <v>0</v>
      </c>
      <c r="F63" s="23"/>
      <c r="G63" s="21"/>
    </row>
    <row r="64" spans="1:7" ht="24" customHeight="1" x14ac:dyDescent="0.25">
      <c r="A64" s="12"/>
      <c r="B64" s="13"/>
      <c r="C64" s="13">
        <v>73036</v>
      </c>
      <c r="D64" s="15">
        <v>0</v>
      </c>
      <c r="E64" s="15">
        <v>0</v>
      </c>
      <c r="F64" s="23"/>
      <c r="G64" s="21"/>
    </row>
    <row r="65" spans="1:7" ht="24" customHeight="1" x14ac:dyDescent="0.25">
      <c r="A65" s="12"/>
      <c r="B65" s="13">
        <v>7304</v>
      </c>
      <c r="C65" s="13"/>
      <c r="D65" s="15">
        <f>SUM(D66:D69)</f>
        <v>142849.70000000001</v>
      </c>
      <c r="E65" s="15">
        <f>SUM(E66:E69)</f>
        <v>156349.1</v>
      </c>
      <c r="F65" s="23">
        <f>E65-D65</f>
        <v>13499.399999999994</v>
      </c>
      <c r="G65" s="21">
        <f>F65/D65*100</f>
        <v>9.4500723487693659</v>
      </c>
    </row>
    <row r="66" spans="1:7" ht="24" customHeight="1" x14ac:dyDescent="0.25">
      <c r="A66" s="12"/>
      <c r="B66" s="13"/>
      <c r="C66" s="13">
        <v>73042</v>
      </c>
      <c r="D66" s="15">
        <v>561</v>
      </c>
      <c r="E66" s="15">
        <v>653.79999999999995</v>
      </c>
      <c r="F66" s="23">
        <f t="shared" ref="F66:F90" si="16">E66-D66</f>
        <v>92.799999999999955</v>
      </c>
      <c r="G66" s="21">
        <f t="shared" ref="G66:G90" si="17">F66/D66*100</f>
        <v>16.541889483065948</v>
      </c>
    </row>
    <row r="67" spans="1:7" ht="24" customHeight="1" x14ac:dyDescent="0.25">
      <c r="A67" s="12"/>
      <c r="B67" s="13"/>
      <c r="C67" s="13">
        <v>73043</v>
      </c>
      <c r="D67" s="15">
        <v>84608</v>
      </c>
      <c r="E67" s="15">
        <v>95620</v>
      </c>
      <c r="F67" s="23">
        <f t="shared" si="16"/>
        <v>11012</v>
      </c>
      <c r="G67" s="21">
        <f t="shared" si="17"/>
        <v>13.015317700453858</v>
      </c>
    </row>
    <row r="68" spans="1:7" ht="24" customHeight="1" x14ac:dyDescent="0.25">
      <c r="A68" s="12"/>
      <c r="B68" s="13"/>
      <c r="C68" s="13">
        <v>73044</v>
      </c>
      <c r="D68" s="15">
        <v>7766.2</v>
      </c>
      <c r="E68" s="15">
        <v>7659</v>
      </c>
      <c r="F68" s="23">
        <f t="shared" si="16"/>
        <v>-107.19999999999982</v>
      </c>
      <c r="G68" s="21">
        <f t="shared" si="17"/>
        <v>-1.3803404496407485</v>
      </c>
    </row>
    <row r="69" spans="1:7" ht="24" customHeight="1" x14ac:dyDescent="0.25">
      <c r="A69" s="12"/>
      <c r="B69" s="13"/>
      <c r="C69" s="13">
        <v>73048</v>
      </c>
      <c r="D69" s="15">
        <v>49914.5</v>
      </c>
      <c r="E69" s="15">
        <v>52416.3</v>
      </c>
      <c r="F69" s="23">
        <f t="shared" si="16"/>
        <v>2501.8000000000029</v>
      </c>
      <c r="G69" s="21">
        <f t="shared" si="17"/>
        <v>5.0121708120886774</v>
      </c>
    </row>
    <row r="70" spans="1:7" ht="24" customHeight="1" x14ac:dyDescent="0.25">
      <c r="A70" s="12"/>
      <c r="B70" s="13">
        <v>7305</v>
      </c>
      <c r="C70" s="13"/>
      <c r="D70" s="15">
        <f>SUM(D71:D76)</f>
        <v>7387.6</v>
      </c>
      <c r="E70" s="15">
        <f>SUM(E71:E76)</f>
        <v>7541.7</v>
      </c>
      <c r="F70" s="23">
        <f t="shared" si="16"/>
        <v>154.09999999999945</v>
      </c>
      <c r="G70" s="21">
        <f t="shared" si="17"/>
        <v>2.0859277708592701</v>
      </c>
    </row>
    <row r="71" spans="1:7" ht="24" customHeight="1" x14ac:dyDescent="0.25">
      <c r="A71" s="12"/>
      <c r="B71" s="13"/>
      <c r="C71" s="13">
        <v>73051</v>
      </c>
      <c r="D71" s="15">
        <v>848.4</v>
      </c>
      <c r="E71" s="15">
        <v>851.4</v>
      </c>
      <c r="F71" s="23">
        <f t="shared" si="16"/>
        <v>3</v>
      </c>
      <c r="G71" s="21">
        <f t="shared" si="17"/>
        <v>0.3536067892503536</v>
      </c>
    </row>
    <row r="72" spans="1:7" ht="24" customHeight="1" x14ac:dyDescent="0.25">
      <c r="A72" s="12"/>
      <c r="B72" s="13"/>
      <c r="C72" s="13">
        <v>73052</v>
      </c>
      <c r="D72" s="15">
        <v>1873.5</v>
      </c>
      <c r="E72" s="15">
        <v>1850.3</v>
      </c>
      <c r="F72" s="23">
        <f t="shared" si="16"/>
        <v>-23.200000000000045</v>
      </c>
      <c r="G72" s="21">
        <f t="shared" si="17"/>
        <v>-1.2383239925273577</v>
      </c>
    </row>
    <row r="73" spans="1:7" ht="24" customHeight="1" x14ac:dyDescent="0.25">
      <c r="A73" s="12"/>
      <c r="B73" s="13"/>
      <c r="C73" s="13">
        <v>73053</v>
      </c>
      <c r="D73" s="15">
        <v>1128.9000000000001</v>
      </c>
      <c r="E73" s="15">
        <v>1126.9000000000001</v>
      </c>
      <c r="F73" s="23">
        <f t="shared" si="16"/>
        <v>-2</v>
      </c>
      <c r="G73" s="21">
        <f t="shared" si="17"/>
        <v>-0.1771636105943839</v>
      </c>
    </row>
    <row r="74" spans="1:7" ht="24" customHeight="1" x14ac:dyDescent="0.25">
      <c r="A74" s="12"/>
      <c r="B74" s="13"/>
      <c r="C74" s="13">
        <v>73054</v>
      </c>
      <c r="D74" s="15">
        <v>123.9</v>
      </c>
      <c r="E74" s="15">
        <v>117.1</v>
      </c>
      <c r="F74" s="23">
        <f t="shared" si="16"/>
        <v>-6.8000000000000114</v>
      </c>
      <c r="G74" s="21">
        <f t="shared" si="17"/>
        <v>-5.488297013720751</v>
      </c>
    </row>
    <row r="75" spans="1:7" ht="24" customHeight="1" x14ac:dyDescent="0.25">
      <c r="A75" s="12"/>
      <c r="B75" s="13"/>
      <c r="C75" s="13">
        <v>73055</v>
      </c>
      <c r="D75" s="15">
        <v>3049.9</v>
      </c>
      <c r="E75" s="15">
        <v>3195.3</v>
      </c>
      <c r="F75" s="23">
        <f t="shared" si="16"/>
        <v>145.40000000000009</v>
      </c>
      <c r="G75" s="21">
        <f t="shared" si="17"/>
        <v>4.7673694219482634</v>
      </c>
    </row>
    <row r="76" spans="1:7" ht="24" customHeight="1" x14ac:dyDescent="0.25">
      <c r="A76" s="12"/>
      <c r="B76" s="13"/>
      <c r="C76" s="13">
        <v>73058</v>
      </c>
      <c r="D76" s="15">
        <v>363</v>
      </c>
      <c r="E76" s="15">
        <v>400.7</v>
      </c>
      <c r="F76" s="23">
        <f t="shared" si="16"/>
        <v>37.699999999999989</v>
      </c>
      <c r="G76" s="21">
        <f t="shared" si="17"/>
        <v>10.385674931129474</v>
      </c>
    </row>
    <row r="77" spans="1:7" ht="24" customHeight="1" x14ac:dyDescent="0.25">
      <c r="A77" s="12"/>
      <c r="B77" s="13">
        <v>7306</v>
      </c>
      <c r="C77" s="13"/>
      <c r="D77" s="15">
        <f>SUM(D78:D78)</f>
        <v>982.1</v>
      </c>
      <c r="E77" s="15">
        <f>SUM(E78:E78)</f>
        <v>2207.5</v>
      </c>
      <c r="F77" s="23">
        <f t="shared" si="16"/>
        <v>1225.4000000000001</v>
      </c>
      <c r="G77" s="21">
        <f t="shared" si="17"/>
        <v>124.77344465940332</v>
      </c>
    </row>
    <row r="78" spans="1:7" ht="24" customHeight="1" x14ac:dyDescent="0.25">
      <c r="A78" s="12"/>
      <c r="B78" s="13"/>
      <c r="C78" s="13">
        <v>73066</v>
      </c>
      <c r="D78" s="15">
        <v>982.1</v>
      </c>
      <c r="E78" s="15">
        <v>2207.5</v>
      </c>
      <c r="F78" s="23">
        <f t="shared" si="16"/>
        <v>1225.4000000000001</v>
      </c>
      <c r="G78" s="21">
        <f t="shared" si="17"/>
        <v>124.77344465940332</v>
      </c>
    </row>
    <row r="79" spans="1:7" ht="24" customHeight="1" x14ac:dyDescent="0.25">
      <c r="A79" s="12"/>
      <c r="B79" s="13">
        <v>7307</v>
      </c>
      <c r="C79" s="13"/>
      <c r="D79" s="15">
        <f>SUM(D80:D82)</f>
        <v>166.5</v>
      </c>
      <c r="E79" s="15">
        <f>SUM(E80:E82)</f>
        <v>82.800000000000011</v>
      </c>
      <c r="F79" s="23">
        <f t="shared" si="16"/>
        <v>-83.699999999999989</v>
      </c>
      <c r="G79" s="21">
        <f t="shared" si="17"/>
        <v>-50.270270270270267</v>
      </c>
    </row>
    <row r="80" spans="1:7" ht="24" customHeight="1" x14ac:dyDescent="0.25">
      <c r="A80" s="12"/>
      <c r="B80" s="13"/>
      <c r="C80" s="13">
        <v>73071</v>
      </c>
      <c r="D80" s="15">
        <v>50.4</v>
      </c>
      <c r="E80" s="15">
        <v>74.400000000000006</v>
      </c>
      <c r="F80" s="23">
        <f t="shared" si="16"/>
        <v>24.000000000000007</v>
      </c>
      <c r="G80" s="21">
        <f t="shared" si="17"/>
        <v>47.619047619047635</v>
      </c>
    </row>
    <row r="81" spans="1:7" ht="24" customHeight="1" x14ac:dyDescent="0.25">
      <c r="A81" s="12"/>
      <c r="B81" s="13"/>
      <c r="C81" s="13">
        <v>73072</v>
      </c>
      <c r="D81" s="15">
        <v>24.1</v>
      </c>
      <c r="E81" s="15">
        <v>8.4</v>
      </c>
      <c r="F81" s="23">
        <f t="shared" si="16"/>
        <v>-15.700000000000001</v>
      </c>
      <c r="G81" s="21">
        <f t="shared" si="17"/>
        <v>-65.145228215767631</v>
      </c>
    </row>
    <row r="82" spans="1:7" ht="24" customHeight="1" x14ac:dyDescent="0.25">
      <c r="A82" s="12"/>
      <c r="B82" s="13"/>
      <c r="C82" s="13">
        <v>73073</v>
      </c>
      <c r="D82" s="15">
        <v>92</v>
      </c>
      <c r="E82" s="15">
        <v>0</v>
      </c>
      <c r="F82" s="23">
        <f t="shared" si="16"/>
        <v>-92</v>
      </c>
      <c r="G82" s="21">
        <f t="shared" si="17"/>
        <v>-100</v>
      </c>
    </row>
    <row r="83" spans="1:7" ht="24" customHeight="1" x14ac:dyDescent="0.25">
      <c r="A83" s="12"/>
      <c r="B83" s="13">
        <v>7308</v>
      </c>
      <c r="C83" s="13"/>
      <c r="D83" s="15">
        <f>SUM(D84:D87)</f>
        <v>20226.5</v>
      </c>
      <c r="E83" s="15">
        <f>SUM(E84:E87)</f>
        <v>17270.8</v>
      </c>
      <c r="F83" s="23">
        <f t="shared" si="16"/>
        <v>-2955.7000000000007</v>
      </c>
      <c r="G83" s="21">
        <f t="shared" si="17"/>
        <v>-14.613007687934148</v>
      </c>
    </row>
    <row r="84" spans="1:7" ht="24" customHeight="1" x14ac:dyDescent="0.25">
      <c r="A84" s="12"/>
      <c r="B84" s="13"/>
      <c r="C84" s="13">
        <v>73084</v>
      </c>
      <c r="D84" s="15">
        <v>6475.1</v>
      </c>
      <c r="E84" s="15">
        <v>5120.8</v>
      </c>
      <c r="F84" s="23">
        <f t="shared" si="16"/>
        <v>-1354.3000000000002</v>
      </c>
      <c r="G84" s="21">
        <f t="shared" si="17"/>
        <v>-20.915507096415499</v>
      </c>
    </row>
    <row r="85" spans="1:7" ht="24" customHeight="1" x14ac:dyDescent="0.25">
      <c r="A85" s="12"/>
      <c r="B85" s="13"/>
      <c r="C85" s="13">
        <v>73085</v>
      </c>
      <c r="D85" s="15">
        <v>9043.1</v>
      </c>
      <c r="E85" s="15">
        <v>7556.9</v>
      </c>
      <c r="F85" s="23">
        <f t="shared" si="16"/>
        <v>-1486.2000000000007</v>
      </c>
      <c r="G85" s="21">
        <f t="shared" si="17"/>
        <v>-16.434629717685315</v>
      </c>
    </row>
    <row r="86" spans="1:7" ht="24" customHeight="1" x14ac:dyDescent="0.25">
      <c r="A86" s="12"/>
      <c r="B86" s="13"/>
      <c r="C86" s="13">
        <v>73086</v>
      </c>
      <c r="D86" s="15">
        <v>2892.1</v>
      </c>
      <c r="E86" s="15">
        <v>3135.3</v>
      </c>
      <c r="F86" s="23">
        <f t="shared" si="16"/>
        <v>243.20000000000027</v>
      </c>
      <c r="G86" s="21">
        <f t="shared" si="17"/>
        <v>8.4091144842847854</v>
      </c>
    </row>
    <row r="87" spans="1:7" ht="24" customHeight="1" x14ac:dyDescent="0.25">
      <c r="B87" s="13"/>
      <c r="C87" s="13">
        <v>73087</v>
      </c>
      <c r="D87" s="15">
        <v>1816.2</v>
      </c>
      <c r="E87" s="15">
        <v>1457.8</v>
      </c>
      <c r="F87" s="23">
        <f t="shared" si="16"/>
        <v>-358.40000000000009</v>
      </c>
      <c r="G87" s="21">
        <f t="shared" si="17"/>
        <v>-19.733509525382672</v>
      </c>
    </row>
    <row r="88" spans="1:7" ht="24" customHeight="1" x14ac:dyDescent="0.25">
      <c r="A88" s="12">
        <v>74</v>
      </c>
      <c r="B88" s="13"/>
      <c r="C88" s="13"/>
      <c r="D88" s="11">
        <f t="shared" ref="D88" si="18">SUM(D89,D91,D92)</f>
        <v>2085.1999999999998</v>
      </c>
      <c r="E88" s="11">
        <f t="shared" ref="E88" si="19">SUM(E89,E91,E92)</f>
        <v>2379.6999999999998</v>
      </c>
      <c r="F88" s="23">
        <f t="shared" si="16"/>
        <v>294.5</v>
      </c>
      <c r="G88" s="21">
        <f t="shared" si="17"/>
        <v>14.123345482447727</v>
      </c>
    </row>
    <row r="89" spans="1:7" ht="24" customHeight="1" x14ac:dyDescent="0.25">
      <c r="A89" s="12"/>
      <c r="B89" s="13">
        <v>7401</v>
      </c>
      <c r="C89" s="13"/>
      <c r="D89" s="15">
        <f>SUM(D90:D90)</f>
        <v>2025.2</v>
      </c>
      <c r="E89" s="15">
        <f>SUM(E90:E90)</f>
        <v>2319.6999999999998</v>
      </c>
      <c r="F89" s="23">
        <f t="shared" si="16"/>
        <v>294.49999999999977</v>
      </c>
      <c r="G89" s="21">
        <f t="shared" si="17"/>
        <v>14.541773651984977</v>
      </c>
    </row>
    <row r="90" spans="1:7" ht="24" customHeight="1" x14ac:dyDescent="0.25">
      <c r="A90" s="12"/>
      <c r="B90" s="13"/>
      <c r="C90" s="13">
        <v>74012</v>
      </c>
      <c r="D90" s="15">
        <v>2025.2</v>
      </c>
      <c r="E90" s="15">
        <v>2319.6999999999998</v>
      </c>
      <c r="F90" s="23">
        <f t="shared" si="16"/>
        <v>294.49999999999977</v>
      </c>
      <c r="G90" s="21">
        <f t="shared" si="17"/>
        <v>14.541773651984977</v>
      </c>
    </row>
    <row r="91" spans="1:7" ht="24" customHeight="1" x14ac:dyDescent="0.25">
      <c r="A91" s="12"/>
      <c r="B91" s="13">
        <v>7402</v>
      </c>
      <c r="C91" s="13"/>
      <c r="D91" s="15" t="s">
        <v>17</v>
      </c>
      <c r="E91" s="15" t="s">
        <v>17</v>
      </c>
      <c r="F91" s="23"/>
      <c r="G91" s="21"/>
    </row>
    <row r="92" spans="1:7" ht="24" customHeight="1" x14ac:dyDescent="0.25">
      <c r="A92" s="12"/>
      <c r="B92" s="13">
        <v>7408</v>
      </c>
      <c r="C92" s="13"/>
      <c r="D92" s="15">
        <f>SUM(D93:D93)</f>
        <v>60</v>
      </c>
      <c r="E92" s="15">
        <f>SUM(E93:E93)</f>
        <v>60</v>
      </c>
      <c r="F92" s="23">
        <f>E92-D92</f>
        <v>0</v>
      </c>
      <c r="G92" s="21">
        <f t="shared" ref="G92:G97" si="20">F92/D92*100</f>
        <v>0</v>
      </c>
    </row>
    <row r="93" spans="1:7" ht="24" customHeight="1" x14ac:dyDescent="0.25">
      <c r="A93" s="12"/>
      <c r="B93" s="13"/>
      <c r="C93" s="13">
        <v>74081</v>
      </c>
      <c r="D93" s="15">
        <v>60</v>
      </c>
      <c r="E93" s="15">
        <v>60</v>
      </c>
      <c r="F93" s="23">
        <f>E93-D93</f>
        <v>0</v>
      </c>
      <c r="G93" s="21">
        <f t="shared" si="20"/>
        <v>0</v>
      </c>
    </row>
    <row r="94" spans="1:7" ht="24" customHeight="1" x14ac:dyDescent="0.25">
      <c r="A94" s="12">
        <v>75</v>
      </c>
      <c r="B94" s="13"/>
      <c r="C94" s="13"/>
      <c r="D94" s="11">
        <f t="shared" ref="D94:E94" si="21">SUM(D95,D99,D101,D98)</f>
        <v>939327.8</v>
      </c>
      <c r="E94" s="11">
        <f t="shared" si="21"/>
        <v>1028401.5</v>
      </c>
      <c r="F94" s="23">
        <f t="shared" ref="F94:F97" si="22">E94-D94</f>
        <v>89073.699999999953</v>
      </c>
      <c r="G94" s="21">
        <f t="shared" si="20"/>
        <v>9.4827066759868011</v>
      </c>
    </row>
    <row r="95" spans="1:7" ht="24" customHeight="1" x14ac:dyDescent="0.25">
      <c r="A95" s="12"/>
      <c r="B95" s="13">
        <v>7501</v>
      </c>
      <c r="C95" s="13"/>
      <c r="D95" s="15">
        <f>SUM(D96:D97)</f>
        <v>703200.6</v>
      </c>
      <c r="E95" s="15">
        <v>759123</v>
      </c>
      <c r="F95" s="23">
        <f t="shared" si="22"/>
        <v>55922.400000000023</v>
      </c>
      <c r="G95" s="21">
        <f t="shared" si="20"/>
        <v>7.952552941507733</v>
      </c>
    </row>
    <row r="96" spans="1:7" ht="24" customHeight="1" x14ac:dyDescent="0.25">
      <c r="A96" s="12"/>
      <c r="B96" s="13"/>
      <c r="C96" s="13">
        <v>75011</v>
      </c>
      <c r="D96" s="15">
        <v>12806.6</v>
      </c>
      <c r="E96" s="15">
        <v>13304</v>
      </c>
      <c r="F96" s="23">
        <f t="shared" si="22"/>
        <v>497.39999999999964</v>
      </c>
      <c r="G96" s="21">
        <f t="shared" si="20"/>
        <v>3.8839348460949794</v>
      </c>
    </row>
    <row r="97" spans="1:7" ht="24" customHeight="1" x14ac:dyDescent="0.25">
      <c r="A97" s="12"/>
      <c r="B97" s="13"/>
      <c r="C97" s="13">
        <v>75016</v>
      </c>
      <c r="D97" s="15">
        <v>690394</v>
      </c>
      <c r="E97" s="15">
        <v>745819</v>
      </c>
      <c r="F97" s="23">
        <f t="shared" si="22"/>
        <v>55425</v>
      </c>
      <c r="G97" s="21">
        <f t="shared" si="20"/>
        <v>8.0280245772703704</v>
      </c>
    </row>
    <row r="98" spans="1:7" ht="24" customHeight="1" x14ac:dyDescent="0.25">
      <c r="A98" s="12"/>
      <c r="B98" s="13">
        <v>7507</v>
      </c>
      <c r="C98" s="13"/>
      <c r="D98" s="15" t="s">
        <v>17</v>
      </c>
      <c r="E98" s="15" t="s">
        <v>17</v>
      </c>
      <c r="F98" s="23"/>
      <c r="G98" s="21"/>
    </row>
    <row r="99" spans="1:7" ht="24" customHeight="1" x14ac:dyDescent="0.25">
      <c r="A99" s="12"/>
      <c r="B99" s="13">
        <v>7508</v>
      </c>
      <c r="C99" s="13"/>
      <c r="D99" s="15">
        <f>SUM(D100:D100)</f>
        <v>598.79999999999995</v>
      </c>
      <c r="E99" s="15">
        <f>SUM(E100:E100)</f>
        <v>619.5</v>
      </c>
      <c r="F99" s="23">
        <f>E99-D99</f>
        <v>20.700000000000045</v>
      </c>
      <c r="G99" s="21">
        <f>F99/D99*100</f>
        <v>3.4569138276553182</v>
      </c>
    </row>
    <row r="100" spans="1:7" ht="24" customHeight="1" x14ac:dyDescent="0.25">
      <c r="A100" s="12"/>
      <c r="B100" s="13"/>
      <c r="C100" s="13">
        <v>75081</v>
      </c>
      <c r="D100" s="15">
        <v>598.79999999999995</v>
      </c>
      <c r="E100" s="15">
        <v>619.5</v>
      </c>
      <c r="F100" s="23">
        <f t="shared" ref="F100:F101" si="23">E100-D100</f>
        <v>20.700000000000045</v>
      </c>
      <c r="G100" s="21">
        <f t="shared" ref="G100:G101" si="24">F100/D100*100</f>
        <v>3.4569138276553182</v>
      </c>
    </row>
    <row r="101" spans="1:7" ht="24" customHeight="1" x14ac:dyDescent="0.25">
      <c r="A101" s="12"/>
      <c r="B101" s="13">
        <v>7521</v>
      </c>
      <c r="C101" s="13"/>
      <c r="D101" s="15">
        <v>235528.4</v>
      </c>
      <c r="E101" s="15">
        <v>268659</v>
      </c>
      <c r="F101" s="23">
        <f t="shared" si="23"/>
        <v>33130.600000000006</v>
      </c>
      <c r="G101" s="21">
        <f t="shared" si="24"/>
        <v>14.06649898695869</v>
      </c>
    </row>
    <row r="102" spans="1:7" ht="24" customHeight="1" x14ac:dyDescent="0.25"/>
    <row r="103" spans="1:7" ht="24" customHeight="1" x14ac:dyDescent="0.25"/>
    <row r="104" spans="1:7" ht="24" customHeight="1" x14ac:dyDescent="0.25"/>
    <row r="105" spans="1:7" ht="24" customHeight="1" x14ac:dyDescent="0.25"/>
    <row r="106" spans="1:7" ht="24" customHeight="1" x14ac:dyDescent="0.25"/>
    <row r="107" spans="1:7" ht="24" customHeight="1" x14ac:dyDescent="0.25"/>
    <row r="108" spans="1:7" ht="24" customHeight="1" x14ac:dyDescent="0.25"/>
    <row r="109" spans="1:7" ht="24" customHeight="1" x14ac:dyDescent="0.25"/>
    <row r="110" spans="1:7" ht="24" customHeight="1" x14ac:dyDescent="0.25"/>
    <row r="111" spans="1:7" ht="24" customHeight="1" x14ac:dyDescent="0.25"/>
    <row r="112" spans="1:7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</sheetData>
  <mergeCells count="11">
    <mergeCell ref="F6:G6"/>
    <mergeCell ref="A8:C8"/>
    <mergeCell ref="A38:C38"/>
    <mergeCell ref="A6:A7"/>
    <mergeCell ref="B6:B7"/>
    <mergeCell ref="C6:C7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FD92-B988-45E0-A8AD-C6BC8A5D0E24}">
  <dimension ref="A2:L167"/>
  <sheetViews>
    <sheetView zoomScale="90" zoomScaleNormal="90" workbookViewId="0">
      <selection activeCell="F2" sqref="F2"/>
    </sheetView>
  </sheetViews>
  <sheetFormatPr defaultRowHeight="15" x14ac:dyDescent="0.25"/>
  <cols>
    <col min="1" max="1" width="55" customWidth="1"/>
    <col min="2" max="11" width="14.28515625" customWidth="1"/>
  </cols>
  <sheetData>
    <row r="2" spans="1:11" ht="23.25" x14ac:dyDescent="0.25">
      <c r="F2" s="2" t="s">
        <v>255</v>
      </c>
    </row>
    <row r="3" spans="1:11" ht="23.25" x14ac:dyDescent="0.25">
      <c r="F3" s="2" t="s">
        <v>25</v>
      </c>
    </row>
    <row r="4" spans="1:11" ht="23.25" x14ac:dyDescent="0.25">
      <c r="F4" s="2" t="s">
        <v>26</v>
      </c>
    </row>
    <row r="5" spans="1:11" ht="15.75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161" t="s">
        <v>27</v>
      </c>
      <c r="K5" s="161"/>
    </row>
    <row r="6" spans="1:11" ht="16.5" thickTop="1" thickBot="1" x14ac:dyDescent="0.3">
      <c r="A6" s="162" t="s">
        <v>28</v>
      </c>
      <c r="B6" s="164" t="s">
        <v>29</v>
      </c>
      <c r="C6" s="165" t="s">
        <v>30</v>
      </c>
      <c r="D6" s="166"/>
      <c r="E6" s="166"/>
      <c r="F6" s="166"/>
      <c r="G6" s="166"/>
      <c r="H6" s="167"/>
      <c r="I6" s="165" t="s">
        <v>31</v>
      </c>
      <c r="J6" s="166"/>
      <c r="K6" s="167"/>
    </row>
    <row r="7" spans="1:11" ht="46.5" thickTop="1" thickBot="1" x14ac:dyDescent="0.3">
      <c r="A7" s="163"/>
      <c r="B7" s="165"/>
      <c r="C7" s="27" t="s">
        <v>32</v>
      </c>
      <c r="D7" s="27" t="s">
        <v>33</v>
      </c>
      <c r="E7" s="27" t="s">
        <v>34</v>
      </c>
      <c r="F7" s="27" t="s">
        <v>35</v>
      </c>
      <c r="G7" s="27" t="s">
        <v>36</v>
      </c>
      <c r="H7" s="27" t="s">
        <v>37</v>
      </c>
      <c r="I7" s="27" t="s">
        <v>38</v>
      </c>
      <c r="J7" s="27" t="s">
        <v>39</v>
      </c>
      <c r="K7" s="42" t="s">
        <v>40</v>
      </c>
    </row>
    <row r="8" spans="1:11" ht="15.75" thickTop="1" x14ac:dyDescent="0.25">
      <c r="A8" s="28" t="s">
        <v>41</v>
      </c>
      <c r="B8" s="29">
        <f>SUM(C8,I8)</f>
        <v>32576866</v>
      </c>
      <c r="C8" s="29">
        <f>SUM(D8:H8)</f>
        <v>19111704</v>
      </c>
      <c r="D8" s="29">
        <v>11104266.1</v>
      </c>
      <c r="E8" s="29">
        <v>645975</v>
      </c>
      <c r="F8" s="29">
        <v>5596613.5</v>
      </c>
      <c r="G8" s="29">
        <v>146585.4</v>
      </c>
      <c r="H8" s="29">
        <v>1618264</v>
      </c>
      <c r="I8" s="29">
        <f>SUM(J8:K8)</f>
        <v>13465162</v>
      </c>
      <c r="J8" s="29">
        <v>1477657</v>
      </c>
      <c r="K8" s="38">
        <v>11987505</v>
      </c>
    </row>
    <row r="9" spans="1:11" x14ac:dyDescent="0.25">
      <c r="A9" s="28" t="s">
        <v>42</v>
      </c>
      <c r="B9" s="29">
        <f t="shared" ref="B9:B73" si="0">SUM(C9,I9)</f>
        <v>23189322.300000001</v>
      </c>
      <c r="C9" s="29">
        <f>SUM(D9:H9)</f>
        <v>15537644.300000001</v>
      </c>
      <c r="D9" s="29">
        <v>7672426.9000000004</v>
      </c>
      <c r="E9" s="29">
        <v>645975</v>
      </c>
      <c r="F9" s="29">
        <v>5455445.4000000004</v>
      </c>
      <c r="G9" s="29">
        <v>145533</v>
      </c>
      <c r="H9" s="29">
        <v>1618264</v>
      </c>
      <c r="I9" s="29">
        <f t="shared" ref="I9:I11" si="1">SUM(J9:K9)</f>
        <v>7651678</v>
      </c>
      <c r="J9" s="29">
        <v>1477657</v>
      </c>
      <c r="K9" s="38">
        <v>6174021</v>
      </c>
    </row>
    <row r="10" spans="1:11" x14ac:dyDescent="0.25">
      <c r="A10" s="28" t="s">
        <v>43</v>
      </c>
      <c r="B10" s="29">
        <f t="shared" si="0"/>
        <v>222821.5</v>
      </c>
      <c r="C10" s="29">
        <f>SUM(D10:H10)</f>
        <v>222821.5</v>
      </c>
      <c r="D10" s="29">
        <v>0</v>
      </c>
      <c r="E10" s="29">
        <v>0</v>
      </c>
      <c r="F10" s="29">
        <v>222821.5</v>
      </c>
      <c r="G10" s="29">
        <v>0</v>
      </c>
      <c r="H10" s="29">
        <v>0</v>
      </c>
      <c r="I10" s="29">
        <f t="shared" si="1"/>
        <v>0</v>
      </c>
      <c r="J10" s="29">
        <v>0</v>
      </c>
      <c r="K10" s="38">
        <v>0</v>
      </c>
    </row>
    <row r="11" spans="1:11" x14ac:dyDescent="0.25">
      <c r="A11" s="28" t="s">
        <v>44</v>
      </c>
      <c r="B11" s="29">
        <f t="shared" si="0"/>
        <v>3574059.7</v>
      </c>
      <c r="C11" s="29">
        <f>SUM(D11:H11)</f>
        <v>3574059.7</v>
      </c>
      <c r="D11" s="29">
        <v>3431839.2</v>
      </c>
      <c r="E11" s="29">
        <v>0</v>
      </c>
      <c r="F11" s="29">
        <v>141168.1</v>
      </c>
      <c r="G11" s="29">
        <v>1052.4000000000001</v>
      </c>
      <c r="H11" s="29">
        <v>0</v>
      </c>
      <c r="I11" s="29">
        <f t="shared" si="1"/>
        <v>0</v>
      </c>
      <c r="J11" s="29">
        <v>0</v>
      </c>
      <c r="K11" s="38">
        <v>0</v>
      </c>
    </row>
    <row r="12" spans="1:11" ht="15.75" thickBot="1" x14ac:dyDescent="0.3">
      <c r="A12" s="30" t="s">
        <v>45</v>
      </c>
      <c r="B12" s="31">
        <f t="shared" si="0"/>
        <v>5813484</v>
      </c>
      <c r="C12" s="31">
        <f t="shared" ref="C12:C73" si="2">SUM(D12:H12)</f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2">
        <f>SUM(J12:K12)</f>
        <v>5813484</v>
      </c>
      <c r="J12" s="31">
        <v>0</v>
      </c>
      <c r="K12" s="32">
        <v>5813484</v>
      </c>
    </row>
    <row r="13" spans="1:11" x14ac:dyDescent="0.25">
      <c r="A13" s="28" t="s">
        <v>46</v>
      </c>
      <c r="B13" s="29">
        <f t="shared" si="0"/>
        <v>2088945.2</v>
      </c>
      <c r="C13" s="29">
        <f t="shared" si="2"/>
        <v>1916131</v>
      </c>
      <c r="D13" s="29">
        <v>1409901</v>
      </c>
      <c r="E13" s="29">
        <v>0</v>
      </c>
      <c r="F13" s="29">
        <v>363096.4</v>
      </c>
      <c r="G13" s="29">
        <v>143133.6</v>
      </c>
      <c r="H13" s="29"/>
      <c r="I13" s="29">
        <f>SUM(J13:K13)</f>
        <v>172814.2</v>
      </c>
      <c r="J13" s="29"/>
      <c r="K13" s="38">
        <v>172814.2</v>
      </c>
    </row>
    <row r="14" spans="1:11" x14ac:dyDescent="0.25">
      <c r="A14" s="28" t="s">
        <v>42</v>
      </c>
      <c r="B14" s="29">
        <f t="shared" si="0"/>
        <v>1773274.0000000002</v>
      </c>
      <c r="C14" s="29">
        <f>SUM(D14:H14)</f>
        <v>1773274.0000000002</v>
      </c>
      <c r="D14" s="29">
        <v>1267156.3</v>
      </c>
      <c r="E14" s="29">
        <v>0</v>
      </c>
      <c r="F14" s="29">
        <v>363096.4</v>
      </c>
      <c r="G14" s="29">
        <v>143021.29999999999</v>
      </c>
      <c r="H14" s="29">
        <v>0</v>
      </c>
      <c r="I14" s="29">
        <f t="shared" ref="I14:I78" si="3">SUM(J14:K14)</f>
        <v>0</v>
      </c>
      <c r="J14" s="29">
        <v>0</v>
      </c>
      <c r="K14" s="38">
        <v>0</v>
      </c>
    </row>
    <row r="15" spans="1:11" x14ac:dyDescent="0.25">
      <c r="A15" s="28" t="s">
        <v>43</v>
      </c>
      <c r="B15" s="29">
        <f t="shared" si="0"/>
        <v>16072</v>
      </c>
      <c r="C15" s="29">
        <f t="shared" si="2"/>
        <v>16072</v>
      </c>
      <c r="D15" s="29">
        <v>0</v>
      </c>
      <c r="E15" s="29">
        <v>0</v>
      </c>
      <c r="F15" s="29">
        <v>16072</v>
      </c>
      <c r="G15" s="29">
        <v>0</v>
      </c>
      <c r="H15" s="29">
        <v>0</v>
      </c>
      <c r="I15" s="29">
        <f t="shared" si="3"/>
        <v>0</v>
      </c>
      <c r="J15" s="29">
        <v>0</v>
      </c>
      <c r="K15" s="38">
        <v>0</v>
      </c>
    </row>
    <row r="16" spans="1:11" x14ac:dyDescent="0.25">
      <c r="A16" s="28" t="s">
        <v>44</v>
      </c>
      <c r="B16" s="29">
        <f>SUM(C16,I16)</f>
        <v>142857</v>
      </c>
      <c r="C16" s="29">
        <f t="shared" si="2"/>
        <v>142857</v>
      </c>
      <c r="D16" s="29">
        <v>142744.70000000001</v>
      </c>
      <c r="E16" s="29">
        <v>0</v>
      </c>
      <c r="F16" s="29">
        <v>0</v>
      </c>
      <c r="G16" s="29">
        <v>112.3</v>
      </c>
      <c r="H16" s="29">
        <v>0</v>
      </c>
      <c r="I16" s="29">
        <f t="shared" si="3"/>
        <v>0</v>
      </c>
      <c r="J16" s="29">
        <v>0</v>
      </c>
      <c r="K16" s="38">
        <v>0</v>
      </c>
    </row>
    <row r="17" spans="1:11" ht="15.75" thickBot="1" x14ac:dyDescent="0.3">
      <c r="A17" s="28" t="s">
        <v>45</v>
      </c>
      <c r="B17" s="31">
        <f t="shared" si="0"/>
        <v>172814.2</v>
      </c>
      <c r="C17" s="31">
        <f t="shared" si="2"/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9">
        <f t="shared" si="3"/>
        <v>172814.2</v>
      </c>
      <c r="J17" s="31">
        <v>0</v>
      </c>
      <c r="K17" s="32">
        <v>172814.2</v>
      </c>
    </row>
    <row r="18" spans="1:11" x14ac:dyDescent="0.25">
      <c r="A18" s="123" t="s">
        <v>47</v>
      </c>
      <c r="B18" s="44">
        <f t="shared" si="0"/>
        <v>77887</v>
      </c>
      <c r="C18" s="40">
        <f t="shared" si="2"/>
        <v>77887</v>
      </c>
      <c r="D18" s="40">
        <v>57767</v>
      </c>
      <c r="E18" s="40">
        <v>0</v>
      </c>
      <c r="F18" s="40">
        <v>19980</v>
      </c>
      <c r="G18" s="40">
        <v>140</v>
      </c>
      <c r="H18" s="40">
        <v>0</v>
      </c>
      <c r="I18" s="40">
        <f>SUM(J18:K18)</f>
        <v>0</v>
      </c>
      <c r="J18" s="40">
        <v>0</v>
      </c>
      <c r="K18" s="44">
        <v>0</v>
      </c>
    </row>
    <row r="19" spans="1:11" s="122" customFormat="1" x14ac:dyDescent="0.25">
      <c r="A19" s="126" t="s">
        <v>48</v>
      </c>
      <c r="B19" s="125">
        <f>SUM(C19,I19)</f>
        <v>174069</v>
      </c>
      <c r="C19" s="125">
        <f>SUM(D19:H19)</f>
        <v>147552</v>
      </c>
      <c r="D19" s="125">
        <v>138486</v>
      </c>
      <c r="E19" s="125">
        <v>0</v>
      </c>
      <c r="F19" s="125">
        <v>8950</v>
      </c>
      <c r="G19" s="125">
        <v>116</v>
      </c>
      <c r="H19" s="125">
        <v>0</v>
      </c>
      <c r="I19" s="125">
        <f>SUM(J19:K19)</f>
        <v>26517</v>
      </c>
      <c r="J19" s="125"/>
      <c r="K19" s="125">
        <v>26517</v>
      </c>
    </row>
    <row r="20" spans="1:11" ht="15.75" thickBot="1" x14ac:dyDescent="0.3">
      <c r="A20" s="30" t="s">
        <v>45</v>
      </c>
      <c r="B20" s="120">
        <f>SUM(C20,I20)</f>
        <v>26517</v>
      </c>
      <c r="C20" s="120">
        <f>SUM(D20:H20)</f>
        <v>0</v>
      </c>
      <c r="D20" s="120">
        <v>0</v>
      </c>
      <c r="E20" s="120">
        <v>0</v>
      </c>
      <c r="F20" s="120">
        <v>0</v>
      </c>
      <c r="G20" s="120"/>
      <c r="H20" s="120"/>
      <c r="I20" s="120">
        <f>SUM(J20:K20)</f>
        <v>26517</v>
      </c>
      <c r="J20" s="120"/>
      <c r="K20" s="120">
        <v>26517</v>
      </c>
    </row>
    <row r="21" spans="1:11" ht="15.75" thickBot="1" x14ac:dyDescent="0.3">
      <c r="A21" s="33" t="s">
        <v>49</v>
      </c>
      <c r="B21" s="31">
        <f t="shared" si="0"/>
        <v>69866</v>
      </c>
      <c r="C21" s="31">
        <f>SUM(D21:H21)</f>
        <v>69866</v>
      </c>
      <c r="D21" s="31">
        <v>64766</v>
      </c>
      <c r="E21" s="31">
        <v>0</v>
      </c>
      <c r="F21" s="31">
        <v>5000</v>
      </c>
      <c r="G21" s="31">
        <v>100</v>
      </c>
      <c r="H21" s="31">
        <v>0</v>
      </c>
      <c r="I21" s="31">
        <f t="shared" si="3"/>
        <v>0</v>
      </c>
      <c r="J21" s="31">
        <v>0</v>
      </c>
      <c r="K21" s="32">
        <v>0</v>
      </c>
    </row>
    <row r="22" spans="1:11" ht="15.75" thickBot="1" x14ac:dyDescent="0.3">
      <c r="A22" s="33" t="s">
        <v>50</v>
      </c>
      <c r="B22" s="34">
        <f>SUM(C22,I22)</f>
        <v>12485</v>
      </c>
      <c r="C22" s="34">
        <f t="shared" si="2"/>
        <v>12485</v>
      </c>
      <c r="D22" s="34">
        <v>12354</v>
      </c>
      <c r="E22" s="34">
        <v>0</v>
      </c>
      <c r="F22" s="34">
        <v>109</v>
      </c>
      <c r="G22" s="34">
        <v>22</v>
      </c>
      <c r="H22" s="34">
        <v>0</v>
      </c>
      <c r="I22" s="34">
        <f t="shared" si="3"/>
        <v>0</v>
      </c>
      <c r="J22" s="34">
        <v>0</v>
      </c>
      <c r="K22" s="43">
        <v>0</v>
      </c>
    </row>
    <row r="23" spans="1:11" x14ac:dyDescent="0.25">
      <c r="A23" s="28" t="s">
        <v>51</v>
      </c>
      <c r="B23" s="29">
        <f t="shared" si="0"/>
        <v>464427.2</v>
      </c>
      <c r="C23" s="29">
        <f t="shared" si="2"/>
        <v>363842</v>
      </c>
      <c r="D23" s="29">
        <v>109336</v>
      </c>
      <c r="E23" s="29">
        <v>0</v>
      </c>
      <c r="F23" s="29">
        <v>254356</v>
      </c>
      <c r="G23" s="29">
        <v>150</v>
      </c>
      <c r="H23" s="29">
        <v>0</v>
      </c>
      <c r="I23" s="29">
        <f t="shared" si="3"/>
        <v>100585.2</v>
      </c>
      <c r="J23" s="29">
        <v>0</v>
      </c>
      <c r="K23" s="38">
        <v>100585.2</v>
      </c>
    </row>
    <row r="24" spans="1:11" x14ac:dyDescent="0.25">
      <c r="A24" s="28" t="s">
        <v>43</v>
      </c>
      <c r="B24" s="29">
        <f t="shared" si="0"/>
        <v>10919</v>
      </c>
      <c r="C24" s="29">
        <f t="shared" si="2"/>
        <v>10919</v>
      </c>
      <c r="D24" s="29">
        <v>0</v>
      </c>
      <c r="E24" s="29">
        <v>0</v>
      </c>
      <c r="F24" s="29">
        <v>10919</v>
      </c>
      <c r="G24" s="29">
        <v>0</v>
      </c>
      <c r="H24" s="29">
        <v>0</v>
      </c>
      <c r="I24" s="29">
        <f t="shared" si="3"/>
        <v>0</v>
      </c>
      <c r="J24" s="29">
        <v>0</v>
      </c>
      <c r="K24" s="38">
        <v>0</v>
      </c>
    </row>
    <row r="25" spans="1:11" ht="15.75" thickBot="1" x14ac:dyDescent="0.3">
      <c r="A25" s="30" t="s">
        <v>45</v>
      </c>
      <c r="B25" s="31">
        <f t="shared" si="0"/>
        <v>100585.2</v>
      </c>
      <c r="C25" s="31">
        <f t="shared" si="2"/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100585.2</v>
      </c>
      <c r="J25" s="31"/>
      <c r="K25" s="32">
        <v>100585.2</v>
      </c>
    </row>
    <row r="26" spans="1:11" ht="15.75" thickBot="1" x14ac:dyDescent="0.3">
      <c r="A26" s="33" t="s">
        <v>52</v>
      </c>
      <c r="B26" s="34">
        <f>SUM(C26,I26)</f>
        <v>11365</v>
      </c>
      <c r="C26" s="34">
        <f t="shared" si="2"/>
        <v>11365</v>
      </c>
      <c r="D26" s="34">
        <v>11347</v>
      </c>
      <c r="E26" s="34">
        <v>0</v>
      </c>
      <c r="F26" s="34">
        <v>0</v>
      </c>
      <c r="G26" s="34">
        <v>18</v>
      </c>
      <c r="H26" s="34">
        <v>0</v>
      </c>
      <c r="I26" s="34">
        <f t="shared" si="3"/>
        <v>0</v>
      </c>
      <c r="J26" s="34">
        <v>0</v>
      </c>
      <c r="K26" s="43">
        <v>0</v>
      </c>
    </row>
    <row r="27" spans="1:11" x14ac:dyDescent="0.25">
      <c r="A27" s="28" t="s">
        <v>53</v>
      </c>
      <c r="B27" s="29">
        <f>SUM(C27,I27)</f>
        <v>39251</v>
      </c>
      <c r="C27" s="29">
        <f t="shared" si="2"/>
        <v>38027</v>
      </c>
      <c r="D27" s="29">
        <v>37960</v>
      </c>
      <c r="E27" s="29">
        <v>0</v>
      </c>
      <c r="F27" s="29">
        <v>25</v>
      </c>
      <c r="G27" s="29">
        <v>42</v>
      </c>
      <c r="H27" s="29">
        <v>0</v>
      </c>
      <c r="I27" s="29">
        <f t="shared" si="3"/>
        <v>1224</v>
      </c>
      <c r="J27" s="29">
        <v>0</v>
      </c>
      <c r="K27" s="38">
        <v>1224</v>
      </c>
    </row>
    <row r="28" spans="1:11" x14ac:dyDescent="0.25">
      <c r="A28" s="28" t="s">
        <v>54</v>
      </c>
      <c r="B28" s="29">
        <f t="shared" si="0"/>
        <v>19855</v>
      </c>
      <c r="C28" s="29">
        <f t="shared" si="2"/>
        <v>19855</v>
      </c>
      <c r="D28" s="29">
        <v>19810</v>
      </c>
      <c r="E28" s="29">
        <v>0</v>
      </c>
      <c r="F28" s="29">
        <v>25</v>
      </c>
      <c r="G28" s="29">
        <v>20</v>
      </c>
      <c r="H28" s="29">
        <v>0</v>
      </c>
      <c r="I28" s="29">
        <f t="shared" si="3"/>
        <v>0</v>
      </c>
      <c r="J28" s="29">
        <v>0</v>
      </c>
      <c r="K28" s="38">
        <v>0</v>
      </c>
    </row>
    <row r="29" spans="1:11" x14ac:dyDescent="0.25">
      <c r="A29" s="28" t="s">
        <v>55</v>
      </c>
      <c r="B29" s="29">
        <f>SUM(C29,I29)</f>
        <v>18172</v>
      </c>
      <c r="C29" s="29">
        <f t="shared" si="2"/>
        <v>18172</v>
      </c>
      <c r="D29" s="29">
        <v>18150</v>
      </c>
      <c r="E29" s="29">
        <v>0</v>
      </c>
      <c r="F29" s="29">
        <v>0</v>
      </c>
      <c r="G29" s="29">
        <v>22</v>
      </c>
      <c r="H29" s="29">
        <v>0</v>
      </c>
      <c r="I29" s="29">
        <f t="shared" si="3"/>
        <v>0</v>
      </c>
      <c r="J29" s="29">
        <v>0</v>
      </c>
      <c r="K29" s="38">
        <v>0</v>
      </c>
    </row>
    <row r="30" spans="1:11" ht="15.75" thickBot="1" x14ac:dyDescent="0.3">
      <c r="A30" s="30" t="s">
        <v>45</v>
      </c>
      <c r="B30" s="31">
        <f>SUM(C30,I30)</f>
        <v>1224</v>
      </c>
      <c r="C30" s="31">
        <f t="shared" si="2"/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f t="shared" si="3"/>
        <v>1224</v>
      </c>
      <c r="J30" s="31">
        <v>0</v>
      </c>
      <c r="K30" s="32">
        <v>1224</v>
      </c>
    </row>
    <row r="31" spans="1:11" ht="15.75" thickBot="1" x14ac:dyDescent="0.3">
      <c r="A31" s="33" t="s">
        <v>56</v>
      </c>
      <c r="B31" s="34">
        <f>SUM(C31,I31)</f>
        <v>158079</v>
      </c>
      <c r="C31" s="34">
        <f t="shared" si="2"/>
        <v>158079</v>
      </c>
      <c r="D31" s="34">
        <v>150130</v>
      </c>
      <c r="E31" s="34">
        <v>0</v>
      </c>
      <c r="F31" s="34">
        <v>6600</v>
      </c>
      <c r="G31" s="34">
        <v>1349</v>
      </c>
      <c r="H31" s="34">
        <v>0</v>
      </c>
      <c r="I31" s="34">
        <f t="shared" si="3"/>
        <v>0</v>
      </c>
      <c r="J31" s="34">
        <v>0</v>
      </c>
      <c r="K31" s="43">
        <v>0</v>
      </c>
    </row>
    <row r="32" spans="1:11" x14ac:dyDescent="0.25">
      <c r="A32" s="28" t="s">
        <v>57</v>
      </c>
      <c r="B32" s="29">
        <f t="shared" si="0"/>
        <v>465853</v>
      </c>
      <c r="C32" s="29">
        <f>SUM(D32:H32)</f>
        <v>452594</v>
      </c>
      <c r="D32" s="29">
        <v>280416</v>
      </c>
      <c r="E32" s="29">
        <v>0</v>
      </c>
      <c r="F32" s="29">
        <v>31551</v>
      </c>
      <c r="G32" s="29">
        <v>140627</v>
      </c>
      <c r="H32" s="29">
        <v>0</v>
      </c>
      <c r="I32" s="29">
        <f>SUM(J32:K32)</f>
        <v>13259</v>
      </c>
      <c r="J32" s="29">
        <v>0</v>
      </c>
      <c r="K32" s="38">
        <v>13259</v>
      </c>
    </row>
    <row r="33" spans="1:11" x14ac:dyDescent="0.25">
      <c r="A33" s="28" t="s">
        <v>54</v>
      </c>
      <c r="B33" s="29">
        <f>SUM(C33,I33)</f>
        <v>426143</v>
      </c>
      <c r="C33" s="29">
        <f t="shared" si="2"/>
        <v>426143</v>
      </c>
      <c r="D33" s="29">
        <v>253990</v>
      </c>
      <c r="E33" s="29">
        <v>0</v>
      </c>
      <c r="F33" s="29">
        <v>31551</v>
      </c>
      <c r="G33" s="29">
        <v>140602</v>
      </c>
      <c r="H33" s="29">
        <v>0</v>
      </c>
      <c r="I33" s="29">
        <f t="shared" si="3"/>
        <v>0</v>
      </c>
      <c r="J33" s="29">
        <v>0</v>
      </c>
      <c r="K33" s="38">
        <v>0</v>
      </c>
    </row>
    <row r="34" spans="1:11" x14ac:dyDescent="0.25">
      <c r="A34" s="28" t="s">
        <v>43</v>
      </c>
      <c r="B34" s="29">
        <f t="shared" si="0"/>
        <v>5153</v>
      </c>
      <c r="C34" s="29">
        <f t="shared" si="2"/>
        <v>5153</v>
      </c>
      <c r="D34" s="29">
        <v>0</v>
      </c>
      <c r="E34" s="29">
        <v>0</v>
      </c>
      <c r="F34" s="29">
        <v>5153</v>
      </c>
      <c r="G34" s="29">
        <v>0</v>
      </c>
      <c r="H34" s="29">
        <v>0</v>
      </c>
      <c r="I34" s="29">
        <f>SUM(J34:K34)</f>
        <v>0</v>
      </c>
      <c r="J34" s="29">
        <v>0</v>
      </c>
      <c r="K34" s="38">
        <v>0</v>
      </c>
    </row>
    <row r="35" spans="1:11" x14ac:dyDescent="0.25">
      <c r="A35" s="28" t="s">
        <v>55</v>
      </c>
      <c r="B35" s="29">
        <f t="shared" si="0"/>
        <v>26451</v>
      </c>
      <c r="C35" s="29">
        <f t="shared" si="2"/>
        <v>26451</v>
      </c>
      <c r="D35" s="29">
        <v>26426</v>
      </c>
      <c r="E35" s="29">
        <v>0</v>
      </c>
      <c r="F35" s="29">
        <v>0</v>
      </c>
      <c r="G35" s="29">
        <v>25</v>
      </c>
      <c r="H35" s="29">
        <v>0</v>
      </c>
      <c r="I35" s="29">
        <f t="shared" si="3"/>
        <v>0</v>
      </c>
      <c r="J35" s="29">
        <v>0</v>
      </c>
      <c r="K35" s="38">
        <v>0</v>
      </c>
    </row>
    <row r="36" spans="1:11" ht="15.75" thickBot="1" x14ac:dyDescent="0.3">
      <c r="A36" s="30" t="s">
        <v>45</v>
      </c>
      <c r="B36" s="31">
        <f t="shared" si="0"/>
        <v>13259</v>
      </c>
      <c r="C36" s="31">
        <f t="shared" si="2"/>
        <v>0</v>
      </c>
      <c r="D36" s="31"/>
      <c r="E36" s="31"/>
      <c r="F36" s="31"/>
      <c r="G36" s="31"/>
      <c r="H36" s="31"/>
      <c r="I36" s="31">
        <f t="shared" si="3"/>
        <v>13259</v>
      </c>
      <c r="J36" s="31"/>
      <c r="K36" s="32">
        <v>13259</v>
      </c>
    </row>
    <row r="37" spans="1:11" x14ac:dyDescent="0.25">
      <c r="A37" s="28" t="s">
        <v>58</v>
      </c>
      <c r="B37" s="29">
        <f>SUM(C37,I37)</f>
        <v>93823</v>
      </c>
      <c r="C37" s="29">
        <f t="shared" si="2"/>
        <v>93823</v>
      </c>
      <c r="D37" s="29">
        <v>93646.7</v>
      </c>
      <c r="E37" s="29">
        <v>0</v>
      </c>
      <c r="F37" s="29">
        <v>100</v>
      </c>
      <c r="G37" s="29">
        <v>76.3</v>
      </c>
      <c r="H37" s="29">
        <v>0</v>
      </c>
      <c r="I37" s="29">
        <f t="shared" si="3"/>
        <v>0</v>
      </c>
      <c r="J37" s="29">
        <v>0</v>
      </c>
      <c r="K37" s="38">
        <v>0</v>
      </c>
    </row>
    <row r="38" spans="1:11" x14ac:dyDescent="0.25">
      <c r="A38" s="28" t="s">
        <v>59</v>
      </c>
      <c r="B38" s="29">
        <f>SUM(C38,I38)</f>
        <v>54952</v>
      </c>
      <c r="C38" s="29">
        <f t="shared" si="2"/>
        <v>54952</v>
      </c>
      <c r="D38" s="29">
        <v>54802</v>
      </c>
      <c r="E38" s="29">
        <v>0</v>
      </c>
      <c r="F38" s="29">
        <v>100</v>
      </c>
      <c r="G38" s="29">
        <v>50</v>
      </c>
      <c r="H38" s="29">
        <v>0</v>
      </c>
      <c r="I38" s="29">
        <f t="shared" si="3"/>
        <v>0</v>
      </c>
      <c r="J38" s="29">
        <v>0</v>
      </c>
      <c r="K38" s="38">
        <v>0</v>
      </c>
    </row>
    <row r="39" spans="1:11" ht="15.75" thickBot="1" x14ac:dyDescent="0.3">
      <c r="A39" s="30" t="s">
        <v>55</v>
      </c>
      <c r="B39" s="31">
        <f>SUM(C39,I39)</f>
        <v>38871</v>
      </c>
      <c r="C39" s="31">
        <f t="shared" si="2"/>
        <v>38871</v>
      </c>
      <c r="D39" s="31">
        <v>38844.699999999997</v>
      </c>
      <c r="E39" s="31">
        <v>0</v>
      </c>
      <c r="F39" s="31">
        <v>0</v>
      </c>
      <c r="G39" s="31">
        <v>26.3</v>
      </c>
      <c r="H39" s="31">
        <v>0</v>
      </c>
      <c r="I39" s="31">
        <f t="shared" si="3"/>
        <v>0</v>
      </c>
      <c r="J39" s="31">
        <v>0</v>
      </c>
      <c r="K39" s="32">
        <v>0</v>
      </c>
    </row>
    <row r="40" spans="1:11" x14ac:dyDescent="0.25">
      <c r="A40" s="28" t="s">
        <v>60</v>
      </c>
      <c r="B40" s="29">
        <f t="shared" si="0"/>
        <v>136721</v>
      </c>
      <c r="C40" s="29">
        <f t="shared" si="2"/>
        <v>106757</v>
      </c>
      <c r="D40" s="29">
        <v>80777</v>
      </c>
      <c r="E40" s="29">
        <v>0</v>
      </c>
      <c r="F40" s="29">
        <v>25920</v>
      </c>
      <c r="G40" s="29">
        <v>60</v>
      </c>
      <c r="H40" s="29">
        <v>0</v>
      </c>
      <c r="I40" s="29">
        <f t="shared" si="3"/>
        <v>29964</v>
      </c>
      <c r="J40" s="29">
        <v>0</v>
      </c>
      <c r="K40" s="38">
        <v>29964</v>
      </c>
    </row>
    <row r="41" spans="1:11" x14ac:dyDescent="0.25">
      <c r="A41" s="28" t="s">
        <v>59</v>
      </c>
      <c r="B41" s="29">
        <f t="shared" si="0"/>
        <v>68901</v>
      </c>
      <c r="C41" s="29">
        <f t="shared" si="2"/>
        <v>68901</v>
      </c>
      <c r="D41" s="29">
        <v>42951</v>
      </c>
      <c r="E41" s="29">
        <v>0</v>
      </c>
      <c r="F41" s="29">
        <v>25920</v>
      </c>
      <c r="G41" s="29">
        <v>30</v>
      </c>
      <c r="H41" s="29">
        <v>0</v>
      </c>
      <c r="I41" s="29">
        <f t="shared" si="3"/>
        <v>0</v>
      </c>
      <c r="J41" s="29">
        <v>0</v>
      </c>
      <c r="K41" s="38">
        <v>0</v>
      </c>
    </row>
    <row r="42" spans="1:11" x14ac:dyDescent="0.25">
      <c r="A42" s="35" t="s">
        <v>55</v>
      </c>
      <c r="B42" s="29">
        <f>SUM(C42,I42)</f>
        <v>37856</v>
      </c>
      <c r="C42" s="29">
        <f t="shared" si="2"/>
        <v>37856</v>
      </c>
      <c r="D42" s="29">
        <v>37826</v>
      </c>
      <c r="E42" s="29">
        <v>0</v>
      </c>
      <c r="F42" s="29">
        <v>0</v>
      </c>
      <c r="G42" s="29">
        <v>30</v>
      </c>
      <c r="H42" s="29">
        <v>0</v>
      </c>
      <c r="I42" s="29">
        <f t="shared" si="3"/>
        <v>0</v>
      </c>
      <c r="J42" s="29">
        <v>0</v>
      </c>
      <c r="K42" s="38">
        <v>0</v>
      </c>
    </row>
    <row r="43" spans="1:11" ht="15.75" thickBot="1" x14ac:dyDescent="0.3">
      <c r="A43" s="36" t="s">
        <v>45</v>
      </c>
      <c r="B43" s="31">
        <f t="shared" si="0"/>
        <v>29964</v>
      </c>
      <c r="C43" s="31">
        <f t="shared" si="2"/>
        <v>0</v>
      </c>
      <c r="D43" s="31"/>
      <c r="E43" s="31"/>
      <c r="F43" s="31"/>
      <c r="G43" s="31"/>
      <c r="H43" s="31"/>
      <c r="I43" s="31">
        <f t="shared" si="3"/>
        <v>29964</v>
      </c>
      <c r="J43" s="31"/>
      <c r="K43" s="32">
        <v>29964</v>
      </c>
    </row>
    <row r="44" spans="1:11" ht="15.75" thickBot="1" x14ac:dyDescent="0.3">
      <c r="A44" s="33" t="s">
        <v>61</v>
      </c>
      <c r="B44" s="34">
        <f t="shared" si="0"/>
        <v>276042</v>
      </c>
      <c r="C44" s="34">
        <f t="shared" si="2"/>
        <v>276042</v>
      </c>
      <c r="D44" s="34">
        <v>274798.3</v>
      </c>
      <c r="E44" s="34">
        <v>0</v>
      </c>
      <c r="F44" s="34">
        <v>1058.4000000000001</v>
      </c>
      <c r="G44" s="34">
        <v>185.3</v>
      </c>
      <c r="H44" s="34">
        <v>0</v>
      </c>
      <c r="I44" s="34">
        <f t="shared" si="3"/>
        <v>0</v>
      </c>
      <c r="J44" s="34">
        <v>0</v>
      </c>
      <c r="K44" s="43">
        <v>0</v>
      </c>
    </row>
    <row r="45" spans="1:11" ht="15.75" thickBot="1" x14ac:dyDescent="0.3">
      <c r="A45" s="33" t="s">
        <v>62</v>
      </c>
      <c r="B45" s="34">
        <f>SUM(C45,I45)</f>
        <v>12310</v>
      </c>
      <c r="C45" s="34">
        <f t="shared" si="2"/>
        <v>12310</v>
      </c>
      <c r="D45" s="34">
        <v>12285</v>
      </c>
      <c r="E45" s="34">
        <v>0</v>
      </c>
      <c r="F45" s="34">
        <v>9</v>
      </c>
      <c r="G45" s="34">
        <v>16</v>
      </c>
      <c r="H45" s="34">
        <v>0</v>
      </c>
      <c r="I45" s="34">
        <f t="shared" si="3"/>
        <v>0</v>
      </c>
      <c r="J45" s="34">
        <v>0</v>
      </c>
      <c r="K45" s="43">
        <v>0</v>
      </c>
    </row>
    <row r="46" spans="1:11" ht="15.75" thickBot="1" x14ac:dyDescent="0.3">
      <c r="A46" s="37" t="s">
        <v>63</v>
      </c>
      <c r="B46" s="34">
        <f t="shared" si="0"/>
        <v>41872</v>
      </c>
      <c r="C46" s="34">
        <f t="shared" si="2"/>
        <v>41872</v>
      </c>
      <c r="D46" s="34">
        <v>41672</v>
      </c>
      <c r="E46" s="34">
        <v>0</v>
      </c>
      <c r="F46" s="34">
        <v>0</v>
      </c>
      <c r="G46" s="34">
        <v>200</v>
      </c>
      <c r="H46" s="34">
        <v>0</v>
      </c>
      <c r="I46" s="34">
        <f>SUM(J46:K46)</f>
        <v>0</v>
      </c>
      <c r="J46" s="34">
        <v>0</v>
      </c>
      <c r="K46" s="43">
        <v>0</v>
      </c>
    </row>
    <row r="47" spans="1:11" ht="15.75" thickBot="1" x14ac:dyDescent="0.3">
      <c r="A47" s="35" t="s">
        <v>64</v>
      </c>
      <c r="B47" s="29">
        <f>SUM(C47,I47)</f>
        <v>54895</v>
      </c>
      <c r="C47" s="29">
        <f t="shared" si="2"/>
        <v>53630</v>
      </c>
      <c r="D47" s="29">
        <v>44160</v>
      </c>
      <c r="E47" s="29">
        <v>0</v>
      </c>
      <c r="F47" s="29">
        <v>9438</v>
      </c>
      <c r="G47" s="29">
        <v>32</v>
      </c>
      <c r="H47" s="29">
        <v>0</v>
      </c>
      <c r="I47" s="34">
        <f>SUM(J47:K47)</f>
        <v>1265</v>
      </c>
      <c r="J47" s="29">
        <v>0</v>
      </c>
      <c r="K47" s="38">
        <v>1265</v>
      </c>
    </row>
    <row r="48" spans="1:11" ht="15.75" thickBot="1" x14ac:dyDescent="0.3">
      <c r="A48" s="28" t="s">
        <v>59</v>
      </c>
      <c r="B48" s="29">
        <f>SUM(C48,I48)</f>
        <v>32123</v>
      </c>
      <c r="C48" s="29">
        <f t="shared" si="2"/>
        <v>32123</v>
      </c>
      <c r="D48" s="29">
        <v>22662</v>
      </c>
      <c r="E48" s="29">
        <v>0</v>
      </c>
      <c r="F48" s="29">
        <v>9438</v>
      </c>
      <c r="G48" s="29">
        <v>23</v>
      </c>
      <c r="H48" s="29">
        <v>0</v>
      </c>
      <c r="I48" s="34">
        <f t="shared" si="3"/>
        <v>0</v>
      </c>
      <c r="J48" s="29">
        <v>0</v>
      </c>
      <c r="K48" s="38">
        <v>0</v>
      </c>
    </row>
    <row r="49" spans="1:11" ht="15.75" thickBot="1" x14ac:dyDescent="0.3">
      <c r="A49" s="28" t="s">
        <v>55</v>
      </c>
      <c r="B49" s="29">
        <f t="shared" si="0"/>
        <v>21507</v>
      </c>
      <c r="C49" s="29">
        <f t="shared" si="2"/>
        <v>21507</v>
      </c>
      <c r="D49" s="29">
        <v>21498</v>
      </c>
      <c r="E49" s="29">
        <v>0</v>
      </c>
      <c r="F49" s="29">
        <v>0</v>
      </c>
      <c r="G49" s="29">
        <v>9</v>
      </c>
      <c r="H49" s="29">
        <v>0</v>
      </c>
      <c r="I49" s="34">
        <f t="shared" si="3"/>
        <v>0</v>
      </c>
      <c r="J49" s="29">
        <v>0</v>
      </c>
      <c r="K49" s="38">
        <v>0</v>
      </c>
    </row>
    <row r="50" spans="1:11" ht="15.75" thickBot="1" x14ac:dyDescent="0.3">
      <c r="A50" s="30" t="s">
        <v>45</v>
      </c>
      <c r="B50" s="31">
        <f>SUM(C50,I50)</f>
        <v>1265</v>
      </c>
      <c r="C50" s="31">
        <f t="shared" si="2"/>
        <v>0</v>
      </c>
      <c r="D50" s="31"/>
      <c r="E50" s="31"/>
      <c r="F50" s="31"/>
      <c r="G50" s="31"/>
      <c r="H50" s="31"/>
      <c r="I50" s="34">
        <f t="shared" si="3"/>
        <v>1265</v>
      </c>
      <c r="J50" s="31"/>
      <c r="K50" s="32">
        <v>1265</v>
      </c>
    </row>
    <row r="51" spans="1:11" ht="15.75" thickBot="1" x14ac:dyDescent="0.3">
      <c r="A51" s="28" t="s">
        <v>65</v>
      </c>
      <c r="B51" s="29">
        <f t="shared" si="0"/>
        <v>4795111.2</v>
      </c>
      <c r="C51" s="29">
        <f t="shared" si="2"/>
        <v>4675287</v>
      </c>
      <c r="D51" s="29">
        <v>4612925</v>
      </c>
      <c r="E51" s="29">
        <v>0</v>
      </c>
      <c r="F51" s="29">
        <v>62252</v>
      </c>
      <c r="G51" s="29">
        <v>110</v>
      </c>
      <c r="H51" s="29"/>
      <c r="I51" s="34">
        <f>SUM(J51:K51)</f>
        <v>119824.2</v>
      </c>
      <c r="J51" s="29">
        <v>0</v>
      </c>
      <c r="K51" s="38">
        <v>119824.2</v>
      </c>
    </row>
    <row r="52" spans="1:11" ht="15.75" thickBot="1" x14ac:dyDescent="0.3">
      <c r="A52" s="28" t="s">
        <v>42</v>
      </c>
      <c r="B52" s="29">
        <f t="shared" si="0"/>
        <v>4599632</v>
      </c>
      <c r="C52" s="29">
        <f t="shared" si="2"/>
        <v>4577032</v>
      </c>
      <c r="D52" s="29">
        <v>4514695</v>
      </c>
      <c r="E52" s="29">
        <v>0</v>
      </c>
      <c r="F52" s="29">
        <v>62252</v>
      </c>
      <c r="G52" s="29">
        <v>85</v>
      </c>
      <c r="H52" s="29">
        <v>0</v>
      </c>
      <c r="I52" s="34">
        <f t="shared" si="3"/>
        <v>22600</v>
      </c>
      <c r="J52" s="29"/>
      <c r="K52" s="38">
        <v>22600</v>
      </c>
    </row>
    <row r="53" spans="1:11" ht="15.75" thickBot="1" x14ac:dyDescent="0.3">
      <c r="A53" s="28" t="s">
        <v>44</v>
      </c>
      <c r="B53" s="29">
        <f>SUM(C53,I53)</f>
        <v>98255</v>
      </c>
      <c r="C53" s="29">
        <f t="shared" si="2"/>
        <v>98255</v>
      </c>
      <c r="D53" s="29">
        <v>98230</v>
      </c>
      <c r="E53" s="29">
        <v>0</v>
      </c>
      <c r="F53" s="29">
        <v>0</v>
      </c>
      <c r="G53" s="29">
        <v>25</v>
      </c>
      <c r="H53" s="29">
        <v>0</v>
      </c>
      <c r="I53" s="34">
        <f t="shared" si="3"/>
        <v>0</v>
      </c>
      <c r="J53" s="29">
        <v>0</v>
      </c>
      <c r="K53" s="38">
        <v>0</v>
      </c>
    </row>
    <row r="54" spans="1:11" ht="15.75" thickBot="1" x14ac:dyDescent="0.3">
      <c r="A54" s="30" t="s">
        <v>45</v>
      </c>
      <c r="B54" s="31">
        <f t="shared" si="0"/>
        <v>97224.2</v>
      </c>
      <c r="C54" s="31">
        <f t="shared" si="2"/>
        <v>0</v>
      </c>
      <c r="D54" s="31"/>
      <c r="E54" s="31"/>
      <c r="F54" s="31"/>
      <c r="G54" s="31"/>
      <c r="H54" s="31"/>
      <c r="I54" s="34">
        <f t="shared" si="3"/>
        <v>97224.2</v>
      </c>
      <c r="J54" s="31"/>
      <c r="K54" s="32">
        <v>97224.2</v>
      </c>
    </row>
    <row r="55" spans="1:11" ht="15.75" thickBot="1" x14ac:dyDescent="0.3">
      <c r="A55" s="28" t="s">
        <v>66</v>
      </c>
      <c r="B55" s="29">
        <f t="shared" si="0"/>
        <v>2529616</v>
      </c>
      <c r="C55" s="29">
        <f t="shared" si="2"/>
        <v>2529616</v>
      </c>
      <c r="D55" s="29">
        <v>2508530</v>
      </c>
      <c r="E55" s="29">
        <v>0</v>
      </c>
      <c r="F55" s="29">
        <v>21086</v>
      </c>
      <c r="G55" s="29"/>
      <c r="H55" s="29"/>
      <c r="I55" s="34">
        <f t="shared" si="3"/>
        <v>0</v>
      </c>
      <c r="J55" s="29">
        <v>0</v>
      </c>
      <c r="K55" s="38">
        <v>0</v>
      </c>
    </row>
    <row r="56" spans="1:11" ht="15.75" thickBot="1" x14ac:dyDescent="0.3">
      <c r="A56" s="33" t="s">
        <v>67</v>
      </c>
      <c r="B56" s="34">
        <f>SUM(C56,I56)</f>
        <v>1702074</v>
      </c>
      <c r="C56" s="34">
        <f t="shared" si="2"/>
        <v>1684474</v>
      </c>
      <c r="D56" s="34">
        <v>1658707</v>
      </c>
      <c r="E56" s="34">
        <v>0</v>
      </c>
      <c r="F56" s="34">
        <v>25767</v>
      </c>
      <c r="G56" s="34">
        <v>0</v>
      </c>
      <c r="H56" s="34">
        <v>0</v>
      </c>
      <c r="I56" s="34">
        <f t="shared" si="3"/>
        <v>17600</v>
      </c>
      <c r="J56" s="34"/>
      <c r="K56" s="43">
        <v>17600</v>
      </c>
    </row>
    <row r="57" spans="1:11" ht="15.75" thickBot="1" x14ac:dyDescent="0.3">
      <c r="A57" s="28" t="s">
        <v>68</v>
      </c>
      <c r="B57" s="29">
        <f t="shared" si="0"/>
        <v>389890</v>
      </c>
      <c r="C57" s="29">
        <f t="shared" si="2"/>
        <v>294673</v>
      </c>
      <c r="D57" s="29">
        <v>284470</v>
      </c>
      <c r="E57" s="29">
        <v>0</v>
      </c>
      <c r="F57" s="29">
        <v>10180</v>
      </c>
      <c r="G57" s="29">
        <v>23</v>
      </c>
      <c r="H57" s="29">
        <v>0</v>
      </c>
      <c r="I57" s="34">
        <f t="shared" si="3"/>
        <v>95217</v>
      </c>
      <c r="J57" s="29"/>
      <c r="K57" s="38">
        <v>95217</v>
      </c>
    </row>
    <row r="58" spans="1:11" ht="15.75" thickBot="1" x14ac:dyDescent="0.3">
      <c r="A58" s="28" t="s">
        <v>59</v>
      </c>
      <c r="B58" s="29">
        <f>SUM(C58,I58)</f>
        <v>299673</v>
      </c>
      <c r="C58" s="29">
        <f t="shared" si="2"/>
        <v>294673</v>
      </c>
      <c r="D58" s="29">
        <v>284470</v>
      </c>
      <c r="E58" s="29"/>
      <c r="F58" s="29">
        <v>10180</v>
      </c>
      <c r="G58" s="29">
        <v>23</v>
      </c>
      <c r="H58" s="29">
        <v>0</v>
      </c>
      <c r="I58" s="34">
        <f t="shared" si="3"/>
        <v>5000</v>
      </c>
      <c r="J58" s="29"/>
      <c r="K58" s="38">
        <v>5000</v>
      </c>
    </row>
    <row r="59" spans="1:11" ht="15.75" thickBot="1" x14ac:dyDescent="0.3">
      <c r="A59" s="30" t="s">
        <v>45</v>
      </c>
      <c r="B59" s="31">
        <f t="shared" si="0"/>
        <v>90217</v>
      </c>
      <c r="C59" s="31">
        <f t="shared" si="2"/>
        <v>0</v>
      </c>
      <c r="D59" s="31"/>
      <c r="E59" s="31"/>
      <c r="F59" s="31"/>
      <c r="G59" s="31"/>
      <c r="H59" s="31"/>
      <c r="I59" s="34">
        <f t="shared" si="3"/>
        <v>90217</v>
      </c>
      <c r="J59" s="31"/>
      <c r="K59" s="32">
        <v>90217</v>
      </c>
    </row>
    <row r="60" spans="1:11" ht="15.75" thickBot="1" x14ac:dyDescent="0.3">
      <c r="A60" s="28" t="s">
        <v>69</v>
      </c>
      <c r="B60" s="29">
        <f t="shared" si="0"/>
        <v>173531.2</v>
      </c>
      <c r="C60" s="29">
        <f t="shared" si="2"/>
        <v>166524</v>
      </c>
      <c r="D60" s="29">
        <v>161218</v>
      </c>
      <c r="E60" s="29"/>
      <c r="F60" s="29">
        <v>5219</v>
      </c>
      <c r="G60" s="29">
        <v>87</v>
      </c>
      <c r="H60" s="29">
        <v>0</v>
      </c>
      <c r="I60" s="34">
        <f t="shared" si="3"/>
        <v>7007.2</v>
      </c>
      <c r="J60" s="29"/>
      <c r="K60" s="38">
        <v>7007.2</v>
      </c>
    </row>
    <row r="61" spans="1:11" ht="15.75" thickBot="1" x14ac:dyDescent="0.3">
      <c r="A61" s="28" t="s">
        <v>70</v>
      </c>
      <c r="B61" s="29">
        <f t="shared" si="0"/>
        <v>39197</v>
      </c>
      <c r="C61" s="29">
        <f t="shared" si="2"/>
        <v>39197</v>
      </c>
      <c r="D61" s="29">
        <v>33966</v>
      </c>
      <c r="E61" s="29"/>
      <c r="F61" s="29">
        <v>5197</v>
      </c>
      <c r="G61" s="29">
        <v>34</v>
      </c>
      <c r="H61" s="29"/>
      <c r="I61" s="34">
        <f t="shared" si="3"/>
        <v>0</v>
      </c>
      <c r="J61" s="29"/>
      <c r="K61" s="38">
        <v>0</v>
      </c>
    </row>
    <row r="62" spans="1:11" ht="15.75" thickBot="1" x14ac:dyDescent="0.3">
      <c r="A62" s="28" t="s">
        <v>71</v>
      </c>
      <c r="B62" s="29">
        <f t="shared" si="0"/>
        <v>7287</v>
      </c>
      <c r="C62" s="29">
        <f t="shared" si="2"/>
        <v>7287</v>
      </c>
      <c r="D62" s="29">
        <v>7259</v>
      </c>
      <c r="E62" s="29"/>
      <c r="F62" s="29">
        <v>22</v>
      </c>
      <c r="G62" s="29">
        <v>6</v>
      </c>
      <c r="H62" s="29"/>
      <c r="I62" s="34">
        <f t="shared" si="3"/>
        <v>0</v>
      </c>
      <c r="J62" s="29">
        <v>0</v>
      </c>
      <c r="K62" s="38">
        <v>0</v>
      </c>
    </row>
    <row r="63" spans="1:11" ht="15.75" thickBot="1" x14ac:dyDescent="0.3">
      <c r="A63" s="28" t="s">
        <v>72</v>
      </c>
      <c r="B63" s="29">
        <f t="shared" si="0"/>
        <v>17017</v>
      </c>
      <c r="C63" s="29">
        <f t="shared" si="2"/>
        <v>17017</v>
      </c>
      <c r="D63" s="29">
        <v>17010</v>
      </c>
      <c r="E63" s="29"/>
      <c r="F63" s="29"/>
      <c r="G63" s="29">
        <v>7</v>
      </c>
      <c r="H63" s="29"/>
      <c r="I63" s="34">
        <f t="shared" si="3"/>
        <v>0</v>
      </c>
      <c r="J63" s="29"/>
      <c r="K63" s="38"/>
    </row>
    <row r="64" spans="1:11" ht="15.75" thickBot="1" x14ac:dyDescent="0.3">
      <c r="A64" s="28" t="s">
        <v>73</v>
      </c>
      <c r="B64" s="29">
        <f t="shared" si="0"/>
        <v>4768</v>
      </c>
      <c r="C64" s="29">
        <f t="shared" si="2"/>
        <v>4768</v>
      </c>
      <c r="D64" s="29">
        <v>4753</v>
      </c>
      <c r="E64" s="29"/>
      <c r="F64" s="29"/>
      <c r="G64" s="29">
        <v>15</v>
      </c>
      <c r="H64" s="29"/>
      <c r="I64" s="34">
        <f t="shared" si="3"/>
        <v>0</v>
      </c>
      <c r="J64" s="29"/>
      <c r="K64" s="38"/>
    </row>
    <row r="65" spans="1:11" ht="15.75" thickBot="1" x14ac:dyDescent="0.3">
      <c r="A65" s="28" t="s">
        <v>74</v>
      </c>
      <c r="B65" s="29">
        <f t="shared" si="0"/>
        <v>98255</v>
      </c>
      <c r="C65" s="29">
        <f t="shared" si="2"/>
        <v>98255</v>
      </c>
      <c r="D65" s="29">
        <v>98230</v>
      </c>
      <c r="E65" s="29"/>
      <c r="F65" s="29"/>
      <c r="G65" s="29">
        <v>25</v>
      </c>
      <c r="H65" s="29"/>
      <c r="I65" s="34">
        <f t="shared" si="3"/>
        <v>0</v>
      </c>
      <c r="J65" s="29"/>
      <c r="K65" s="38"/>
    </row>
    <row r="66" spans="1:11" ht="15.75" thickBot="1" x14ac:dyDescent="0.3">
      <c r="A66" s="30" t="s">
        <v>45</v>
      </c>
      <c r="B66" s="31">
        <f t="shared" si="0"/>
        <v>7007.2</v>
      </c>
      <c r="C66" s="31">
        <f t="shared" si="2"/>
        <v>0</v>
      </c>
      <c r="D66" s="31"/>
      <c r="E66" s="31"/>
      <c r="F66" s="31"/>
      <c r="G66" s="31"/>
      <c r="H66" s="31"/>
      <c r="I66" s="34">
        <f t="shared" si="3"/>
        <v>7007.2</v>
      </c>
      <c r="J66" s="31"/>
      <c r="K66" s="32">
        <v>7007.2</v>
      </c>
    </row>
    <row r="67" spans="1:11" ht="15.75" thickBot="1" x14ac:dyDescent="0.3">
      <c r="A67" s="28" t="s">
        <v>75</v>
      </c>
      <c r="B67" s="29">
        <f t="shared" si="0"/>
        <v>7569542.5999999996</v>
      </c>
      <c r="C67" s="29">
        <f t="shared" si="2"/>
        <v>6451813</v>
      </c>
      <c r="D67" s="29">
        <v>3713584.1</v>
      </c>
      <c r="E67" s="29"/>
      <c r="F67" s="29">
        <v>2737235.1</v>
      </c>
      <c r="G67" s="29">
        <v>993.8</v>
      </c>
      <c r="H67" s="29"/>
      <c r="I67" s="34">
        <f t="shared" si="3"/>
        <v>1117729.6000000001</v>
      </c>
      <c r="J67" s="29"/>
      <c r="K67" s="38">
        <v>1117729.6000000001</v>
      </c>
    </row>
    <row r="68" spans="1:11" ht="15.75" thickBot="1" x14ac:dyDescent="0.3">
      <c r="A68" s="28" t="s">
        <v>42</v>
      </c>
      <c r="B68" s="29">
        <f t="shared" si="0"/>
        <v>3578066.3000000003</v>
      </c>
      <c r="C68" s="29">
        <f t="shared" si="2"/>
        <v>3468066.3000000003</v>
      </c>
      <c r="D68" s="29">
        <v>862754.6</v>
      </c>
      <c r="E68" s="29"/>
      <c r="F68" s="29">
        <v>2604505</v>
      </c>
      <c r="G68" s="29">
        <v>806.7</v>
      </c>
      <c r="H68" s="29"/>
      <c r="I68" s="34">
        <f t="shared" si="3"/>
        <v>110000</v>
      </c>
      <c r="J68" s="29"/>
      <c r="K68" s="38">
        <v>110000</v>
      </c>
    </row>
    <row r="69" spans="1:11" ht="15.75" thickBot="1" x14ac:dyDescent="0.3">
      <c r="A69" s="28" t="s">
        <v>43</v>
      </c>
      <c r="B69" s="29">
        <f t="shared" si="0"/>
        <v>162622.39999999999</v>
      </c>
      <c r="C69" s="29">
        <f t="shared" si="2"/>
        <v>162622.39999999999</v>
      </c>
      <c r="D69" s="29"/>
      <c r="E69" s="29"/>
      <c r="F69" s="29">
        <v>162622.39999999999</v>
      </c>
      <c r="G69" s="29"/>
      <c r="H69" s="29"/>
      <c r="I69" s="34">
        <f t="shared" si="3"/>
        <v>0</v>
      </c>
      <c r="J69" s="29"/>
      <c r="K69" s="38"/>
    </row>
    <row r="70" spans="1:11" ht="15.75" thickBot="1" x14ac:dyDescent="0.3">
      <c r="A70" s="28" t="s">
        <v>44</v>
      </c>
      <c r="B70" s="29">
        <f t="shared" si="0"/>
        <v>2983746.7</v>
      </c>
      <c r="C70" s="29">
        <f t="shared" si="2"/>
        <v>2983746.7</v>
      </c>
      <c r="D70" s="29">
        <v>2850829.5</v>
      </c>
      <c r="E70" s="29"/>
      <c r="F70" s="29">
        <v>132730.1</v>
      </c>
      <c r="G70" s="29">
        <v>187.1</v>
      </c>
      <c r="H70" s="29"/>
      <c r="I70" s="34">
        <f t="shared" si="3"/>
        <v>0</v>
      </c>
      <c r="J70" s="29"/>
      <c r="K70" s="38"/>
    </row>
    <row r="71" spans="1:11" ht="15.75" thickBot="1" x14ac:dyDescent="0.3">
      <c r="A71" s="30" t="s">
        <v>45</v>
      </c>
      <c r="B71" s="31">
        <f t="shared" si="0"/>
        <v>1007729</v>
      </c>
      <c r="C71" s="31">
        <f t="shared" si="2"/>
        <v>0</v>
      </c>
      <c r="D71" s="31"/>
      <c r="E71" s="31"/>
      <c r="F71" s="31"/>
      <c r="G71" s="31"/>
      <c r="H71" s="31"/>
      <c r="I71" s="34">
        <f t="shared" si="3"/>
        <v>1007729</v>
      </c>
      <c r="J71" s="31"/>
      <c r="K71" s="32">
        <v>1007729</v>
      </c>
    </row>
    <row r="72" spans="1:11" ht="15.75" thickBot="1" x14ac:dyDescent="0.3">
      <c r="A72" s="28" t="s">
        <v>76</v>
      </c>
      <c r="B72" s="29">
        <f t="shared" si="0"/>
        <v>80958</v>
      </c>
      <c r="C72" s="29">
        <f t="shared" si="2"/>
        <v>76054</v>
      </c>
      <c r="D72" s="29">
        <v>75306</v>
      </c>
      <c r="E72" s="29"/>
      <c r="F72" s="29">
        <v>716</v>
      </c>
      <c r="G72" s="29">
        <v>32</v>
      </c>
      <c r="H72" s="29">
        <v>0</v>
      </c>
      <c r="I72" s="34">
        <f t="shared" si="3"/>
        <v>4904</v>
      </c>
      <c r="J72" s="29"/>
      <c r="K72" s="38">
        <v>4904</v>
      </c>
    </row>
    <row r="73" spans="1:11" ht="15.75" thickBot="1" x14ac:dyDescent="0.3">
      <c r="A73" s="28" t="s">
        <v>59</v>
      </c>
      <c r="B73" s="29">
        <f t="shared" si="0"/>
        <v>50855</v>
      </c>
      <c r="C73" s="29">
        <f t="shared" si="2"/>
        <v>50855</v>
      </c>
      <c r="D73" s="29">
        <v>50116</v>
      </c>
      <c r="E73" s="29"/>
      <c r="F73" s="29">
        <v>716</v>
      </c>
      <c r="G73" s="29">
        <v>23</v>
      </c>
      <c r="H73" s="29"/>
      <c r="I73" s="34">
        <f t="shared" si="3"/>
        <v>0</v>
      </c>
      <c r="J73" s="29">
        <v>0</v>
      </c>
      <c r="K73" s="38">
        <v>0</v>
      </c>
    </row>
    <row r="74" spans="1:11" ht="15.75" thickBot="1" x14ac:dyDescent="0.3">
      <c r="A74" s="28" t="s">
        <v>74</v>
      </c>
      <c r="B74" s="29">
        <f t="shared" ref="B74:B138" si="4">SUM(C74,I74)</f>
        <v>25199</v>
      </c>
      <c r="C74" s="29">
        <f t="shared" ref="C74:C138" si="5">SUM(D74:H74)</f>
        <v>25199</v>
      </c>
      <c r="D74" s="29">
        <v>25190</v>
      </c>
      <c r="E74" s="29"/>
      <c r="F74" s="29"/>
      <c r="G74" s="29">
        <v>9</v>
      </c>
      <c r="H74" s="29"/>
      <c r="I74" s="34">
        <f t="shared" si="3"/>
        <v>0</v>
      </c>
      <c r="J74" s="29">
        <v>0</v>
      </c>
      <c r="K74" s="38">
        <v>0</v>
      </c>
    </row>
    <row r="75" spans="1:11" ht="15.75" thickBot="1" x14ac:dyDescent="0.3">
      <c r="A75" s="30" t="s">
        <v>45</v>
      </c>
      <c r="B75" s="31">
        <f t="shared" si="4"/>
        <v>4904</v>
      </c>
      <c r="C75" s="31">
        <f t="shared" si="5"/>
        <v>0</v>
      </c>
      <c r="D75" s="31"/>
      <c r="E75" s="31"/>
      <c r="F75" s="31"/>
      <c r="G75" s="31"/>
      <c r="H75" s="31"/>
      <c r="I75" s="34">
        <f t="shared" si="3"/>
        <v>4904</v>
      </c>
      <c r="J75" s="31"/>
      <c r="K75" s="32">
        <v>4904</v>
      </c>
    </row>
    <row r="76" spans="1:11" ht="15.75" thickBot="1" x14ac:dyDescent="0.3">
      <c r="A76" s="28" t="s">
        <v>77</v>
      </c>
      <c r="B76" s="29">
        <f t="shared" si="4"/>
        <v>2142271.4</v>
      </c>
      <c r="C76" s="29">
        <f t="shared" si="5"/>
        <v>1341377</v>
      </c>
      <c r="D76" s="29">
        <v>296788</v>
      </c>
      <c r="E76" s="29"/>
      <c r="F76" s="29">
        <v>1044331</v>
      </c>
      <c r="G76" s="29">
        <v>258</v>
      </c>
      <c r="H76" s="29"/>
      <c r="I76" s="34">
        <f t="shared" si="3"/>
        <v>800894.4</v>
      </c>
      <c r="J76" s="29"/>
      <c r="K76" s="38">
        <v>800894.4</v>
      </c>
    </row>
    <row r="77" spans="1:11" ht="15.75" thickBot="1" x14ac:dyDescent="0.3">
      <c r="A77" s="28" t="s">
        <v>59</v>
      </c>
      <c r="B77" s="29">
        <f t="shared" si="4"/>
        <v>1369100</v>
      </c>
      <c r="C77" s="29">
        <f t="shared" si="5"/>
        <v>1329100</v>
      </c>
      <c r="D77" s="29">
        <v>285771</v>
      </c>
      <c r="E77" s="29"/>
      <c r="F77" s="29">
        <v>1043080</v>
      </c>
      <c r="G77" s="29">
        <v>249</v>
      </c>
      <c r="H77" s="29"/>
      <c r="I77" s="34">
        <f t="shared" si="3"/>
        <v>40000</v>
      </c>
      <c r="J77" s="29"/>
      <c r="K77" s="38">
        <v>40000</v>
      </c>
    </row>
    <row r="78" spans="1:11" ht="15.75" thickBot="1" x14ac:dyDescent="0.3">
      <c r="A78" s="28" t="s">
        <v>43</v>
      </c>
      <c r="B78" s="29">
        <f t="shared" si="4"/>
        <v>57672</v>
      </c>
      <c r="C78" s="29">
        <f t="shared" si="5"/>
        <v>57672</v>
      </c>
      <c r="D78" s="29"/>
      <c r="E78" s="29"/>
      <c r="F78" s="29">
        <v>57672</v>
      </c>
      <c r="G78" s="29"/>
      <c r="H78" s="29"/>
      <c r="I78" s="34">
        <f t="shared" si="3"/>
        <v>0</v>
      </c>
      <c r="J78" s="29"/>
      <c r="K78" s="38"/>
    </row>
    <row r="79" spans="1:11" ht="15.75" thickBot="1" x14ac:dyDescent="0.3">
      <c r="A79" s="28" t="s">
        <v>55</v>
      </c>
      <c r="B79" s="29">
        <f t="shared" si="4"/>
        <v>12277</v>
      </c>
      <c r="C79" s="29">
        <f t="shared" si="5"/>
        <v>12277</v>
      </c>
      <c r="D79" s="29">
        <v>11017</v>
      </c>
      <c r="E79" s="29"/>
      <c r="F79" s="29">
        <v>1251</v>
      </c>
      <c r="G79" s="29">
        <v>9</v>
      </c>
      <c r="H79" s="29"/>
      <c r="I79" s="34">
        <f t="shared" ref="I79:I143" si="6">SUM(J79:K79)</f>
        <v>0</v>
      </c>
      <c r="J79" s="29"/>
      <c r="K79" s="38"/>
    </row>
    <row r="80" spans="1:11" ht="15.75" thickBot="1" x14ac:dyDescent="0.3">
      <c r="A80" s="30" t="s">
        <v>45</v>
      </c>
      <c r="B80" s="31">
        <f t="shared" si="4"/>
        <v>760894.4</v>
      </c>
      <c r="C80" s="31">
        <f t="shared" si="5"/>
        <v>0</v>
      </c>
      <c r="D80" s="31"/>
      <c r="E80" s="31"/>
      <c r="F80" s="31"/>
      <c r="G80" s="31"/>
      <c r="H80" s="31"/>
      <c r="I80" s="34">
        <f t="shared" si="6"/>
        <v>760894.4</v>
      </c>
      <c r="J80" s="31"/>
      <c r="K80" s="32">
        <v>760894.4</v>
      </c>
    </row>
    <row r="81" spans="1:12" ht="15.75" thickBot="1" x14ac:dyDescent="0.3">
      <c r="A81" s="28" t="s">
        <v>78</v>
      </c>
      <c r="B81" s="29">
        <f t="shared" si="4"/>
        <v>3248229.2</v>
      </c>
      <c r="C81" s="29">
        <f t="shared" si="5"/>
        <v>3040826</v>
      </c>
      <c r="D81" s="29">
        <v>2819779.1</v>
      </c>
      <c r="E81" s="29"/>
      <c r="F81" s="29">
        <v>220750.1</v>
      </c>
      <c r="G81" s="29">
        <v>296.8</v>
      </c>
      <c r="H81" s="29"/>
      <c r="I81" s="34">
        <f t="shared" si="6"/>
        <v>207403.2</v>
      </c>
      <c r="J81" s="29"/>
      <c r="K81" s="38">
        <v>207403.2</v>
      </c>
    </row>
    <row r="82" spans="1:12" ht="15.75" thickBot="1" x14ac:dyDescent="0.3">
      <c r="A82" s="28" t="s">
        <v>79</v>
      </c>
      <c r="B82" s="29">
        <f t="shared" si="4"/>
        <v>324345.7</v>
      </c>
      <c r="C82" s="29">
        <f t="shared" si="5"/>
        <v>264345.7</v>
      </c>
      <c r="D82" s="29">
        <v>205898.8</v>
      </c>
      <c r="E82" s="29"/>
      <c r="F82" s="29">
        <v>58223.199999999997</v>
      </c>
      <c r="G82" s="29">
        <v>223.7</v>
      </c>
      <c r="H82" s="29"/>
      <c r="I82" s="34">
        <f t="shared" si="6"/>
        <v>60000</v>
      </c>
      <c r="J82" s="29"/>
      <c r="K82" s="38">
        <v>60000</v>
      </c>
    </row>
    <row r="83" spans="1:12" ht="15.75" thickBot="1" x14ac:dyDescent="0.3">
      <c r="A83" s="121" t="s">
        <v>256</v>
      </c>
      <c r="B83" s="29">
        <f>SUM(C83,I83)</f>
        <v>9177.7999999999993</v>
      </c>
      <c r="C83" s="29">
        <f t="shared" si="5"/>
        <v>9177.7999999999993</v>
      </c>
      <c r="D83" s="29">
        <v>0</v>
      </c>
      <c r="E83" s="29">
        <v>0</v>
      </c>
      <c r="F83" s="29">
        <v>9177.7999999999993</v>
      </c>
      <c r="G83" s="29"/>
      <c r="H83" s="29"/>
      <c r="I83" s="34">
        <f t="shared" si="6"/>
        <v>0</v>
      </c>
      <c r="J83" s="29"/>
      <c r="K83" s="29"/>
      <c r="L83" s="128"/>
    </row>
    <row r="84" spans="1:12" ht="15.75" thickBot="1" x14ac:dyDescent="0.3">
      <c r="A84" t="s">
        <v>80</v>
      </c>
      <c r="B84" s="29">
        <f>SUM(C84,I84)</f>
        <v>28042.400000000001</v>
      </c>
      <c r="C84" s="29">
        <f t="shared" si="5"/>
        <v>28042.400000000001</v>
      </c>
      <c r="D84" s="29">
        <v>14605.1</v>
      </c>
      <c r="E84" s="125"/>
      <c r="F84" s="127">
        <v>13437.3</v>
      </c>
      <c r="G84" s="124"/>
      <c r="H84" s="127"/>
      <c r="I84" s="34">
        <f t="shared" si="6"/>
        <v>0</v>
      </c>
      <c r="J84" s="124"/>
      <c r="K84" s="127"/>
    </row>
    <row r="85" spans="1:12" ht="15.75" thickBot="1" x14ac:dyDescent="0.3">
      <c r="A85" s="28" t="s">
        <v>81</v>
      </c>
      <c r="B85" s="29">
        <f t="shared" si="4"/>
        <v>50207.199999999997</v>
      </c>
      <c r="C85" s="29">
        <f t="shared" si="5"/>
        <v>50207.199999999997</v>
      </c>
      <c r="D85" s="29">
        <v>10762.7</v>
      </c>
      <c r="E85" s="125"/>
      <c r="F85" s="127">
        <v>39444.5</v>
      </c>
      <c r="G85" s="29"/>
      <c r="H85" s="29"/>
      <c r="I85" s="34">
        <f t="shared" si="6"/>
        <v>0</v>
      </c>
      <c r="J85" s="29"/>
      <c r="K85" s="38"/>
    </row>
    <row r="86" spans="1:12" ht="15.75" thickBot="1" x14ac:dyDescent="0.3">
      <c r="A86" s="28" t="s">
        <v>55</v>
      </c>
      <c r="B86" s="29">
        <f t="shared" si="4"/>
        <v>2698230.7</v>
      </c>
      <c r="C86" s="29">
        <f t="shared" si="5"/>
        <v>2698230.7</v>
      </c>
      <c r="D86" s="29">
        <v>2588512.5</v>
      </c>
      <c r="E86" s="29"/>
      <c r="F86" s="29">
        <v>109645.1</v>
      </c>
      <c r="G86" s="29">
        <v>73.099999999999994</v>
      </c>
      <c r="H86" s="29"/>
      <c r="I86" s="34">
        <f t="shared" si="6"/>
        <v>0</v>
      </c>
      <c r="J86" s="29"/>
      <c r="K86" s="38"/>
    </row>
    <row r="87" spans="1:12" ht="15.75" thickBot="1" x14ac:dyDescent="0.3">
      <c r="A87" s="30" t="s">
        <v>45</v>
      </c>
      <c r="B87" s="31">
        <f t="shared" si="4"/>
        <v>147403.20000000001</v>
      </c>
      <c r="C87" s="31">
        <f t="shared" si="5"/>
        <v>0</v>
      </c>
      <c r="D87" s="31"/>
      <c r="E87" s="31"/>
      <c r="F87" s="31"/>
      <c r="G87" s="31"/>
      <c r="H87" s="31"/>
      <c r="I87" s="34">
        <f t="shared" si="6"/>
        <v>147403.20000000001</v>
      </c>
      <c r="J87" s="31"/>
      <c r="K87" s="32">
        <v>147403.20000000001</v>
      </c>
    </row>
    <row r="88" spans="1:12" ht="15.75" thickBot="1" x14ac:dyDescent="0.3">
      <c r="A88" s="28" t="s">
        <v>82</v>
      </c>
      <c r="B88" s="29">
        <f t="shared" si="4"/>
        <v>173073</v>
      </c>
      <c r="C88" s="29">
        <f t="shared" si="5"/>
        <v>165056</v>
      </c>
      <c r="D88" s="29">
        <v>89152.6</v>
      </c>
      <c r="E88" s="29"/>
      <c r="F88" s="29">
        <v>75851.899999999994</v>
      </c>
      <c r="G88" s="29">
        <v>51.5</v>
      </c>
      <c r="H88" s="29"/>
      <c r="I88" s="34">
        <f t="shared" si="6"/>
        <v>8017</v>
      </c>
      <c r="J88" s="29"/>
      <c r="K88" s="38">
        <v>8017</v>
      </c>
    </row>
    <row r="89" spans="1:12" ht="15.75" thickBot="1" x14ac:dyDescent="0.3">
      <c r="A89" s="28" t="s">
        <v>54</v>
      </c>
      <c r="B89" s="29">
        <f t="shared" si="4"/>
        <v>135964</v>
      </c>
      <c r="C89" s="29">
        <f t="shared" si="5"/>
        <v>135964</v>
      </c>
      <c r="D89" s="29">
        <v>60354.8</v>
      </c>
      <c r="E89" s="29"/>
      <c r="F89" s="29">
        <v>75562.899999999994</v>
      </c>
      <c r="G89" s="29">
        <v>46.3</v>
      </c>
      <c r="H89" s="29"/>
      <c r="I89" s="34">
        <f t="shared" si="6"/>
        <v>0</v>
      </c>
      <c r="J89" s="29"/>
      <c r="K89" s="38"/>
    </row>
    <row r="90" spans="1:12" ht="15.75" thickBot="1" x14ac:dyDescent="0.3">
      <c r="A90" s="28" t="s">
        <v>43</v>
      </c>
      <c r="B90" s="29">
        <f t="shared" si="4"/>
        <v>72495.100000000006</v>
      </c>
      <c r="C90" s="29">
        <f t="shared" si="5"/>
        <v>72495.100000000006</v>
      </c>
      <c r="D90" s="29"/>
      <c r="E90" s="29"/>
      <c r="F90" s="29">
        <v>72495.100000000006</v>
      </c>
      <c r="G90" s="29"/>
      <c r="H90" s="29"/>
      <c r="I90" s="34">
        <f t="shared" si="6"/>
        <v>0</v>
      </c>
      <c r="J90" s="29"/>
      <c r="K90" s="38"/>
    </row>
    <row r="91" spans="1:12" ht="15.75" thickBot="1" x14ac:dyDescent="0.3">
      <c r="A91" s="35" t="s">
        <v>55</v>
      </c>
      <c r="B91" s="29">
        <f t="shared" si="4"/>
        <v>29092</v>
      </c>
      <c r="C91" s="29">
        <f t="shared" si="5"/>
        <v>29092</v>
      </c>
      <c r="D91" s="29">
        <v>28797.8</v>
      </c>
      <c r="E91" s="29"/>
      <c r="F91" s="29">
        <v>289</v>
      </c>
      <c r="G91" s="29">
        <v>5.2</v>
      </c>
      <c r="H91" s="38"/>
      <c r="I91" s="34">
        <f t="shared" si="6"/>
        <v>0</v>
      </c>
      <c r="J91" s="29"/>
      <c r="K91" s="38"/>
    </row>
    <row r="92" spans="1:12" ht="15.75" thickBot="1" x14ac:dyDescent="0.3">
      <c r="A92" s="30" t="s">
        <v>45</v>
      </c>
      <c r="B92" s="31">
        <f t="shared" si="4"/>
        <v>8017</v>
      </c>
      <c r="C92" s="31">
        <f t="shared" si="5"/>
        <v>0</v>
      </c>
      <c r="D92" s="31"/>
      <c r="E92" s="31"/>
      <c r="F92" s="31"/>
      <c r="G92" s="31"/>
      <c r="H92" s="31"/>
      <c r="I92" s="34">
        <f t="shared" si="6"/>
        <v>8017</v>
      </c>
      <c r="J92" s="31"/>
      <c r="K92" s="32">
        <v>8017</v>
      </c>
    </row>
    <row r="93" spans="1:12" ht="15.75" thickBot="1" x14ac:dyDescent="0.3">
      <c r="A93" s="39" t="s">
        <v>83</v>
      </c>
      <c r="B93" s="40">
        <f t="shared" si="4"/>
        <v>111045</v>
      </c>
      <c r="C93" s="40">
        <f t="shared" si="5"/>
        <v>85498</v>
      </c>
      <c r="D93" s="29">
        <v>83137</v>
      </c>
      <c r="E93" s="29"/>
      <c r="F93" s="40">
        <v>2205</v>
      </c>
      <c r="G93" s="40">
        <v>156</v>
      </c>
      <c r="H93" s="40"/>
      <c r="I93" s="34">
        <f t="shared" si="6"/>
        <v>25547</v>
      </c>
      <c r="J93" s="40"/>
      <c r="K93" s="44">
        <v>25547</v>
      </c>
    </row>
    <row r="94" spans="1:12" ht="15.75" thickBot="1" x14ac:dyDescent="0.3">
      <c r="A94" s="28" t="s">
        <v>59</v>
      </c>
      <c r="B94" s="29">
        <f t="shared" si="4"/>
        <v>42353</v>
      </c>
      <c r="C94" s="29">
        <f t="shared" si="5"/>
        <v>42353</v>
      </c>
      <c r="D94" s="29">
        <v>40033</v>
      </c>
      <c r="E94" s="29"/>
      <c r="F94" s="29">
        <v>2205</v>
      </c>
      <c r="G94" s="29">
        <v>115</v>
      </c>
      <c r="H94" s="29"/>
      <c r="I94" s="34">
        <f t="shared" si="6"/>
        <v>0</v>
      </c>
      <c r="J94" s="29"/>
      <c r="K94" s="38"/>
    </row>
    <row r="95" spans="1:12" ht="15.75" thickBot="1" x14ac:dyDescent="0.3">
      <c r="A95" s="28" t="s">
        <v>55</v>
      </c>
      <c r="B95" s="29">
        <f t="shared" si="4"/>
        <v>43145</v>
      </c>
      <c r="C95" s="29">
        <f t="shared" si="5"/>
        <v>43145</v>
      </c>
      <c r="D95" s="29">
        <v>43104</v>
      </c>
      <c r="E95" s="29"/>
      <c r="F95" s="29"/>
      <c r="G95" s="29">
        <v>41</v>
      </c>
      <c r="H95" s="29"/>
      <c r="I95" s="34">
        <f t="shared" si="6"/>
        <v>0</v>
      </c>
      <c r="J95" s="29"/>
      <c r="K95" s="38"/>
    </row>
    <row r="96" spans="1:12" ht="15.75" thickBot="1" x14ac:dyDescent="0.3">
      <c r="A96" s="30" t="s">
        <v>45</v>
      </c>
      <c r="B96" s="31">
        <f t="shared" si="4"/>
        <v>25547</v>
      </c>
      <c r="C96" s="31">
        <f t="shared" si="5"/>
        <v>0</v>
      </c>
      <c r="D96" s="31"/>
      <c r="E96" s="31"/>
      <c r="F96" s="31"/>
      <c r="G96" s="31"/>
      <c r="H96" s="31"/>
      <c r="I96" s="34">
        <f t="shared" si="6"/>
        <v>25547</v>
      </c>
      <c r="J96" s="31"/>
      <c r="K96" s="32">
        <v>25547</v>
      </c>
    </row>
    <row r="97" spans="1:11" ht="15.75" thickBot="1" x14ac:dyDescent="0.3">
      <c r="A97" s="28" t="s">
        <v>84</v>
      </c>
      <c r="B97" s="29">
        <f t="shared" si="4"/>
        <v>1301249</v>
      </c>
      <c r="C97" s="29">
        <f t="shared" si="5"/>
        <v>1287695</v>
      </c>
      <c r="D97" s="29">
        <v>65718</v>
      </c>
      <c r="E97" s="29"/>
      <c r="F97" s="29">
        <v>1221931</v>
      </c>
      <c r="G97" s="29">
        <v>46</v>
      </c>
      <c r="H97" s="29"/>
      <c r="I97" s="34">
        <f t="shared" si="6"/>
        <v>13554</v>
      </c>
      <c r="J97" s="29"/>
      <c r="K97" s="38">
        <v>13554</v>
      </c>
    </row>
    <row r="98" spans="1:11" ht="15.75" thickBot="1" x14ac:dyDescent="0.3">
      <c r="A98" s="28" t="s">
        <v>59</v>
      </c>
      <c r="B98" s="29">
        <f t="shared" si="4"/>
        <v>1235766</v>
      </c>
      <c r="C98" s="29">
        <f t="shared" si="5"/>
        <v>1235766</v>
      </c>
      <c r="D98" s="29">
        <v>32291</v>
      </c>
      <c r="E98" s="29"/>
      <c r="F98" s="29">
        <v>1203450</v>
      </c>
      <c r="G98" s="29">
        <v>25</v>
      </c>
      <c r="H98" s="29"/>
      <c r="I98" s="34">
        <f t="shared" si="6"/>
        <v>0</v>
      </c>
      <c r="J98" s="29"/>
      <c r="K98" s="38"/>
    </row>
    <row r="99" spans="1:11" ht="15.75" thickBot="1" x14ac:dyDescent="0.3">
      <c r="A99" s="28" t="s">
        <v>43</v>
      </c>
      <c r="B99" s="29">
        <f t="shared" si="4"/>
        <v>19439.900000000001</v>
      </c>
      <c r="C99" s="29">
        <f t="shared" si="5"/>
        <v>19439.900000000001</v>
      </c>
      <c r="D99" s="29"/>
      <c r="E99" s="29"/>
      <c r="F99" s="29">
        <v>19439.900000000001</v>
      </c>
      <c r="G99" s="29"/>
      <c r="H99" s="29"/>
      <c r="I99" s="34">
        <f t="shared" si="6"/>
        <v>0</v>
      </c>
      <c r="J99" s="29"/>
      <c r="K99" s="38"/>
    </row>
    <row r="100" spans="1:11" ht="15.75" thickBot="1" x14ac:dyDescent="0.3">
      <c r="A100" s="28" t="s">
        <v>55</v>
      </c>
      <c r="B100" s="29">
        <f t="shared" si="4"/>
        <v>51929</v>
      </c>
      <c r="C100" s="29">
        <f t="shared" si="5"/>
        <v>51929</v>
      </c>
      <c r="D100" s="29">
        <v>33427</v>
      </c>
      <c r="E100" s="29"/>
      <c r="F100" s="29">
        <v>18481</v>
      </c>
      <c r="G100" s="29">
        <v>21</v>
      </c>
      <c r="H100" s="29"/>
      <c r="I100" s="34">
        <f t="shared" si="6"/>
        <v>0</v>
      </c>
      <c r="J100" s="29"/>
      <c r="K100" s="38"/>
    </row>
    <row r="101" spans="1:11" ht="15.75" thickBot="1" x14ac:dyDescent="0.3">
      <c r="A101" s="30" t="s">
        <v>45</v>
      </c>
      <c r="B101" s="31">
        <f t="shared" si="4"/>
        <v>13554</v>
      </c>
      <c r="C101" s="31">
        <f t="shared" si="5"/>
        <v>0</v>
      </c>
      <c r="D101" s="31"/>
      <c r="E101" s="31"/>
      <c r="F101" s="31"/>
      <c r="G101" s="31"/>
      <c r="H101" s="31"/>
      <c r="I101" s="34">
        <f t="shared" si="6"/>
        <v>13554</v>
      </c>
      <c r="J101" s="31"/>
      <c r="K101" s="32">
        <v>13554</v>
      </c>
    </row>
    <row r="102" spans="1:11" ht="15.75" thickBot="1" x14ac:dyDescent="0.3">
      <c r="A102" s="28" t="s">
        <v>85</v>
      </c>
      <c r="B102" s="29">
        <f t="shared" si="4"/>
        <v>66270</v>
      </c>
      <c r="C102" s="29">
        <f t="shared" si="5"/>
        <v>66270</v>
      </c>
      <c r="D102" s="29">
        <v>63608.1</v>
      </c>
      <c r="E102" s="29"/>
      <c r="F102" s="29">
        <v>2649.8</v>
      </c>
      <c r="G102" s="29">
        <v>12.1</v>
      </c>
      <c r="H102" s="29"/>
      <c r="I102" s="34">
        <f t="shared" si="6"/>
        <v>0</v>
      </c>
      <c r="J102" s="29"/>
      <c r="K102" s="38"/>
    </row>
    <row r="103" spans="1:11" ht="15.75" thickBot="1" x14ac:dyDescent="0.3">
      <c r="A103" s="28" t="s">
        <v>59</v>
      </c>
      <c r="B103" s="29">
        <f t="shared" si="4"/>
        <v>25649</v>
      </c>
      <c r="C103" s="29">
        <f t="shared" si="5"/>
        <v>25649</v>
      </c>
      <c r="D103" s="29">
        <v>23347.200000000001</v>
      </c>
      <c r="E103" s="29"/>
      <c r="F103" s="29">
        <v>2291.8000000000002</v>
      </c>
      <c r="G103" s="29">
        <v>10</v>
      </c>
      <c r="H103" s="29"/>
      <c r="I103" s="34">
        <f t="shared" si="6"/>
        <v>0</v>
      </c>
      <c r="J103" s="29"/>
      <c r="K103" s="38"/>
    </row>
    <row r="104" spans="1:11" ht="15.75" thickBot="1" x14ac:dyDescent="0.3">
      <c r="A104" s="36" t="s">
        <v>55</v>
      </c>
      <c r="B104" s="31">
        <f t="shared" si="4"/>
        <v>40621</v>
      </c>
      <c r="C104" s="31">
        <f t="shared" si="5"/>
        <v>40621</v>
      </c>
      <c r="D104" s="31">
        <v>40260.9</v>
      </c>
      <c r="E104" s="31"/>
      <c r="F104" s="31">
        <v>358</v>
      </c>
      <c r="G104" s="31">
        <v>2.1</v>
      </c>
      <c r="H104" s="31"/>
      <c r="I104" s="34">
        <f t="shared" si="6"/>
        <v>0</v>
      </c>
      <c r="J104" s="31"/>
      <c r="K104" s="32"/>
    </row>
    <row r="105" spans="1:11" ht="15.75" thickBot="1" x14ac:dyDescent="0.3">
      <c r="A105" s="28" t="s">
        <v>86</v>
      </c>
      <c r="B105" s="29">
        <f t="shared" si="4"/>
        <v>44538</v>
      </c>
      <c r="C105" s="29">
        <f t="shared" si="5"/>
        <v>44538</v>
      </c>
      <c r="D105" s="29">
        <v>39028.800000000003</v>
      </c>
      <c r="E105" s="29"/>
      <c r="F105" s="29">
        <v>5447.2</v>
      </c>
      <c r="G105" s="29">
        <v>62</v>
      </c>
      <c r="H105" s="29"/>
      <c r="I105" s="34">
        <f t="shared" si="6"/>
        <v>0</v>
      </c>
      <c r="J105" s="29"/>
      <c r="K105" s="38"/>
    </row>
    <row r="106" spans="1:11" ht="15.75" thickBot="1" x14ac:dyDescent="0.3">
      <c r="A106" s="28" t="s">
        <v>59</v>
      </c>
      <c r="B106" s="29">
        <f t="shared" si="4"/>
        <v>18956</v>
      </c>
      <c r="C106" s="29">
        <f t="shared" si="5"/>
        <v>18956</v>
      </c>
      <c r="D106" s="29">
        <v>15417.8</v>
      </c>
      <c r="E106" s="29"/>
      <c r="F106" s="29">
        <v>3497.2</v>
      </c>
      <c r="G106" s="29">
        <v>41</v>
      </c>
      <c r="H106" s="29"/>
      <c r="I106" s="34">
        <f t="shared" si="6"/>
        <v>0</v>
      </c>
      <c r="J106" s="29"/>
      <c r="K106" s="38"/>
    </row>
    <row r="107" spans="1:11" ht="15.75" thickBot="1" x14ac:dyDescent="0.3">
      <c r="A107" s="36" t="s">
        <v>55</v>
      </c>
      <c r="B107" s="31">
        <f t="shared" si="4"/>
        <v>25582</v>
      </c>
      <c r="C107" s="31">
        <f t="shared" si="5"/>
        <v>25582</v>
      </c>
      <c r="D107" s="31">
        <v>23611</v>
      </c>
      <c r="E107" s="31"/>
      <c r="F107" s="31">
        <v>1950</v>
      </c>
      <c r="G107" s="31">
        <v>21</v>
      </c>
      <c r="H107" s="31"/>
      <c r="I107" s="34">
        <f t="shared" si="6"/>
        <v>0</v>
      </c>
      <c r="J107" s="31"/>
      <c r="K107" s="32"/>
    </row>
    <row r="108" spans="1:11" ht="15.75" thickBot="1" x14ac:dyDescent="0.3">
      <c r="A108" s="28" t="s">
        <v>87</v>
      </c>
      <c r="B108" s="29">
        <f t="shared" si="4"/>
        <v>377538</v>
      </c>
      <c r="C108" s="29">
        <f t="shared" si="5"/>
        <v>264357</v>
      </c>
      <c r="D108" s="29">
        <v>208778.6</v>
      </c>
      <c r="E108" s="29"/>
      <c r="F108" s="29">
        <v>55503.199999999997</v>
      </c>
      <c r="G108" s="29">
        <v>75.2</v>
      </c>
      <c r="H108" s="29"/>
      <c r="I108" s="34">
        <f t="shared" si="6"/>
        <v>113181</v>
      </c>
      <c r="J108" s="29"/>
      <c r="K108" s="38">
        <v>113181</v>
      </c>
    </row>
    <row r="109" spans="1:11" ht="15.75" thickBot="1" x14ac:dyDescent="0.3">
      <c r="A109" s="28" t="s">
        <v>59</v>
      </c>
      <c r="B109" s="29">
        <f t="shared" si="4"/>
        <v>207331</v>
      </c>
      <c r="C109" s="29">
        <f t="shared" si="5"/>
        <v>207331</v>
      </c>
      <c r="D109" s="29">
        <v>151767.79999999999</v>
      </c>
      <c r="E109" s="29"/>
      <c r="F109" s="29">
        <v>55503.199999999997</v>
      </c>
      <c r="G109" s="29">
        <v>60</v>
      </c>
      <c r="H109" s="29"/>
      <c r="I109" s="34">
        <f t="shared" si="6"/>
        <v>0</v>
      </c>
      <c r="J109" s="29"/>
      <c r="K109" s="38"/>
    </row>
    <row r="110" spans="1:11" ht="15.75" thickBot="1" x14ac:dyDescent="0.3">
      <c r="A110" s="28" t="s">
        <v>43</v>
      </c>
      <c r="B110" s="29">
        <f t="shared" si="4"/>
        <v>48922.3</v>
      </c>
      <c r="C110" s="29">
        <f t="shared" si="5"/>
        <v>48922.3</v>
      </c>
      <c r="D110" s="29"/>
      <c r="E110" s="29"/>
      <c r="F110" s="29">
        <v>48922.3</v>
      </c>
      <c r="G110" s="29"/>
      <c r="H110" s="29"/>
      <c r="I110" s="34">
        <f t="shared" si="6"/>
        <v>0</v>
      </c>
      <c r="J110" s="29"/>
      <c r="K110" s="38"/>
    </row>
    <row r="111" spans="1:11" ht="15.75" thickBot="1" x14ac:dyDescent="0.3">
      <c r="A111" s="28" t="s">
        <v>55</v>
      </c>
      <c r="B111" s="29">
        <f t="shared" si="4"/>
        <v>57026</v>
      </c>
      <c r="C111" s="29">
        <f t="shared" si="5"/>
        <v>57026</v>
      </c>
      <c r="D111" s="29">
        <v>57010.8</v>
      </c>
      <c r="E111" s="29"/>
      <c r="F111" s="29"/>
      <c r="G111" s="29">
        <v>15.2</v>
      </c>
      <c r="H111" s="29"/>
      <c r="I111" s="34">
        <f t="shared" si="6"/>
        <v>0</v>
      </c>
      <c r="J111" s="29"/>
      <c r="K111" s="38"/>
    </row>
    <row r="112" spans="1:11" ht="15.75" thickBot="1" x14ac:dyDescent="0.3">
      <c r="A112" s="30" t="s">
        <v>45</v>
      </c>
      <c r="B112" s="31">
        <f t="shared" si="4"/>
        <v>113181</v>
      </c>
      <c r="C112" s="31">
        <f t="shared" si="5"/>
        <v>0</v>
      </c>
      <c r="D112" s="31"/>
      <c r="E112" s="31"/>
      <c r="F112" s="31"/>
      <c r="G112" s="31"/>
      <c r="H112" s="31"/>
      <c r="I112" s="34">
        <f t="shared" si="6"/>
        <v>113181</v>
      </c>
      <c r="J112" s="31"/>
      <c r="K112" s="32">
        <v>113181</v>
      </c>
    </row>
    <row r="113" spans="1:11" ht="15.75" thickBot="1" x14ac:dyDescent="0.3">
      <c r="A113" s="28" t="s">
        <v>88</v>
      </c>
      <c r="B113" s="29">
        <f t="shared" si="4"/>
        <v>6425789</v>
      </c>
      <c r="C113" s="29">
        <f t="shared" si="5"/>
        <v>1459755</v>
      </c>
      <c r="D113" s="29">
        <v>1372012</v>
      </c>
      <c r="E113" s="29"/>
      <c r="F113" s="29">
        <v>85448</v>
      </c>
      <c r="G113" s="29">
        <v>2295</v>
      </c>
      <c r="H113" s="29"/>
      <c r="I113" s="34">
        <f t="shared" si="6"/>
        <v>4966034</v>
      </c>
      <c r="J113" s="29"/>
      <c r="K113" s="38">
        <v>4966034</v>
      </c>
    </row>
    <row r="114" spans="1:11" ht="15.75" thickBot="1" x14ac:dyDescent="0.3">
      <c r="A114" s="28" t="s">
        <v>42</v>
      </c>
      <c r="B114" s="29">
        <f t="shared" si="4"/>
        <v>1649772</v>
      </c>
      <c r="C114" s="29">
        <f t="shared" si="5"/>
        <v>1113772</v>
      </c>
      <c r="D114" s="29">
        <v>1036089</v>
      </c>
      <c r="E114" s="29"/>
      <c r="F114" s="29">
        <v>77112</v>
      </c>
      <c r="G114" s="29">
        <v>571</v>
      </c>
      <c r="H114" s="29"/>
      <c r="I114" s="34">
        <f t="shared" si="6"/>
        <v>536000</v>
      </c>
      <c r="J114" s="29"/>
      <c r="K114" s="38">
        <v>536000</v>
      </c>
    </row>
    <row r="115" spans="1:11" ht="15.75" thickBot="1" x14ac:dyDescent="0.3">
      <c r="A115" s="28" t="s">
        <v>43</v>
      </c>
      <c r="B115" s="29">
        <f t="shared" si="4"/>
        <v>43937.7</v>
      </c>
      <c r="C115" s="29">
        <f t="shared" si="5"/>
        <v>43937.7</v>
      </c>
      <c r="D115" s="29"/>
      <c r="E115" s="29"/>
      <c r="F115" s="29">
        <v>43937.7</v>
      </c>
      <c r="G115" s="29"/>
      <c r="H115" s="29"/>
      <c r="I115" s="34">
        <f t="shared" si="6"/>
        <v>0</v>
      </c>
      <c r="J115" s="29"/>
      <c r="K115" s="38"/>
    </row>
    <row r="116" spans="1:11" ht="15.75" thickBot="1" x14ac:dyDescent="0.3">
      <c r="A116" s="28" t="s">
        <v>44</v>
      </c>
      <c r="B116" s="29">
        <f t="shared" si="4"/>
        <v>344983</v>
      </c>
      <c r="C116" s="29">
        <f t="shared" si="5"/>
        <v>344983</v>
      </c>
      <c r="D116" s="29">
        <v>335923</v>
      </c>
      <c r="E116" s="29"/>
      <c r="F116" s="29">
        <v>8336</v>
      </c>
      <c r="G116" s="29">
        <v>724</v>
      </c>
      <c r="H116" s="29"/>
      <c r="I116" s="34">
        <f t="shared" si="6"/>
        <v>0</v>
      </c>
      <c r="J116" s="29"/>
      <c r="K116" s="38"/>
    </row>
    <row r="117" spans="1:11" ht="15.75" thickBot="1" x14ac:dyDescent="0.3">
      <c r="A117" s="30" t="s">
        <v>45</v>
      </c>
      <c r="B117" s="31">
        <f t="shared" si="4"/>
        <v>4430034</v>
      </c>
      <c r="C117" s="31">
        <f t="shared" si="5"/>
        <v>0</v>
      </c>
      <c r="D117" s="31"/>
      <c r="E117" s="31"/>
      <c r="F117" s="31"/>
      <c r="G117" s="31"/>
      <c r="H117" s="31"/>
      <c r="I117" s="34">
        <f t="shared" si="6"/>
        <v>4430034</v>
      </c>
      <c r="J117" s="31"/>
      <c r="K117" s="32">
        <v>4430034</v>
      </c>
    </row>
    <row r="118" spans="1:11" ht="15.75" thickBot="1" x14ac:dyDescent="0.3">
      <c r="A118" s="28" t="s">
        <v>89</v>
      </c>
      <c r="B118" s="29">
        <f t="shared" si="4"/>
        <v>66256</v>
      </c>
      <c r="C118" s="29">
        <f t="shared" si="5"/>
        <v>49555</v>
      </c>
      <c r="D118" s="29">
        <v>39060</v>
      </c>
      <c r="E118" s="29"/>
      <c r="F118" s="29">
        <v>10461</v>
      </c>
      <c r="G118" s="29">
        <v>34</v>
      </c>
      <c r="H118" s="29"/>
      <c r="I118" s="34">
        <f t="shared" si="6"/>
        <v>16701</v>
      </c>
      <c r="J118" s="29"/>
      <c r="K118" s="38">
        <v>16701</v>
      </c>
    </row>
    <row r="119" spans="1:11" ht="15.75" thickBot="1" x14ac:dyDescent="0.3">
      <c r="A119" s="30" t="s">
        <v>45</v>
      </c>
      <c r="B119" s="31">
        <f t="shared" si="4"/>
        <v>16701</v>
      </c>
      <c r="C119" s="31">
        <f t="shared" si="5"/>
        <v>0</v>
      </c>
      <c r="D119" s="31"/>
      <c r="E119" s="31"/>
      <c r="F119" s="31"/>
      <c r="G119" s="31"/>
      <c r="H119" s="31"/>
      <c r="I119" s="34">
        <f t="shared" si="6"/>
        <v>16701</v>
      </c>
      <c r="J119" s="31"/>
      <c r="K119" s="32">
        <v>16701</v>
      </c>
    </row>
    <row r="120" spans="1:11" ht="15.75" thickBot="1" x14ac:dyDescent="0.3">
      <c r="A120" s="28" t="s">
        <v>90</v>
      </c>
      <c r="B120" s="29">
        <f t="shared" si="4"/>
        <v>722803.5</v>
      </c>
      <c r="C120" s="29">
        <f t="shared" si="5"/>
        <v>54808</v>
      </c>
      <c r="D120" s="29">
        <v>54353</v>
      </c>
      <c r="E120" s="29"/>
      <c r="F120" s="29">
        <v>298</v>
      </c>
      <c r="G120" s="29">
        <v>157</v>
      </c>
      <c r="H120" s="29"/>
      <c r="I120" s="34">
        <f t="shared" si="6"/>
        <v>667995.5</v>
      </c>
      <c r="J120" s="29"/>
      <c r="K120" s="38">
        <v>667995.5</v>
      </c>
    </row>
    <row r="121" spans="1:11" ht="15.75" thickBot="1" x14ac:dyDescent="0.3">
      <c r="A121" s="28" t="s">
        <v>59</v>
      </c>
      <c r="B121" s="29">
        <f t="shared" si="4"/>
        <v>28968</v>
      </c>
      <c r="C121" s="29">
        <f t="shared" si="5"/>
        <v>28968</v>
      </c>
      <c r="D121" s="29">
        <v>28565</v>
      </c>
      <c r="E121" s="29"/>
      <c r="F121" s="29">
        <v>298</v>
      </c>
      <c r="G121" s="29">
        <v>105</v>
      </c>
      <c r="H121" s="29"/>
      <c r="I121" s="34">
        <f t="shared" si="6"/>
        <v>0</v>
      </c>
      <c r="J121" s="29"/>
      <c r="K121" s="38"/>
    </row>
    <row r="122" spans="1:11" ht="15.75" thickBot="1" x14ac:dyDescent="0.3">
      <c r="A122" s="28" t="s">
        <v>55</v>
      </c>
      <c r="B122" s="29">
        <f t="shared" si="4"/>
        <v>27840</v>
      </c>
      <c r="C122" s="29">
        <f t="shared" si="5"/>
        <v>27840</v>
      </c>
      <c r="D122" s="29">
        <v>27788</v>
      </c>
      <c r="E122" s="29"/>
      <c r="F122" s="29"/>
      <c r="G122" s="29">
        <v>52</v>
      </c>
      <c r="H122" s="29"/>
      <c r="I122" s="34">
        <f t="shared" si="6"/>
        <v>0</v>
      </c>
      <c r="J122" s="29"/>
      <c r="K122" s="38"/>
    </row>
    <row r="123" spans="1:11" ht="15.75" thickBot="1" x14ac:dyDescent="0.3">
      <c r="A123" s="30" t="s">
        <v>45</v>
      </c>
      <c r="B123" s="31">
        <f t="shared" si="4"/>
        <v>667995.5</v>
      </c>
      <c r="C123" s="31">
        <f t="shared" si="5"/>
        <v>0</v>
      </c>
      <c r="D123" s="31"/>
      <c r="E123" s="31"/>
      <c r="F123" s="31"/>
      <c r="G123" s="31"/>
      <c r="H123" s="31"/>
      <c r="I123" s="34">
        <f t="shared" si="6"/>
        <v>667995.5</v>
      </c>
      <c r="J123" s="31"/>
      <c r="K123" s="32">
        <v>667995.5</v>
      </c>
    </row>
    <row r="124" spans="1:11" ht="15.75" thickBot="1" x14ac:dyDescent="0.3">
      <c r="A124" s="28" t="s">
        <v>91</v>
      </c>
      <c r="B124" s="29">
        <f t="shared" si="4"/>
        <v>266892.5</v>
      </c>
      <c r="C124" s="29">
        <f t="shared" si="5"/>
        <v>123743</v>
      </c>
      <c r="D124" s="29">
        <v>119914</v>
      </c>
      <c r="E124" s="29"/>
      <c r="F124" s="29">
        <v>3740</v>
      </c>
      <c r="G124" s="29">
        <v>89</v>
      </c>
      <c r="H124" s="29"/>
      <c r="I124" s="34">
        <f t="shared" si="6"/>
        <v>143149.5</v>
      </c>
      <c r="J124" s="29"/>
      <c r="K124" s="38">
        <v>143149.5</v>
      </c>
    </row>
    <row r="125" spans="1:11" ht="15.75" thickBot="1" x14ac:dyDescent="0.3">
      <c r="A125" s="28" t="s">
        <v>59</v>
      </c>
      <c r="B125" s="29">
        <f t="shared" si="4"/>
        <v>102815</v>
      </c>
      <c r="C125" s="29">
        <f t="shared" si="5"/>
        <v>102815</v>
      </c>
      <c r="D125" s="29">
        <v>98996</v>
      </c>
      <c r="E125" s="29"/>
      <c r="F125" s="29">
        <v>3740</v>
      </c>
      <c r="G125" s="29">
        <v>79</v>
      </c>
      <c r="H125" s="29"/>
      <c r="I125" s="34">
        <f t="shared" si="6"/>
        <v>0</v>
      </c>
      <c r="J125" s="29"/>
      <c r="K125" s="38"/>
    </row>
    <row r="126" spans="1:11" ht="15.75" thickBot="1" x14ac:dyDescent="0.3">
      <c r="A126" s="28" t="s">
        <v>74</v>
      </c>
      <c r="B126" s="29">
        <f t="shared" si="4"/>
        <v>20928</v>
      </c>
      <c r="C126" s="29">
        <f t="shared" si="5"/>
        <v>20928</v>
      </c>
      <c r="D126" s="29">
        <v>20918</v>
      </c>
      <c r="E126" s="29"/>
      <c r="F126" s="29"/>
      <c r="G126" s="29">
        <v>10</v>
      </c>
      <c r="H126" s="29"/>
      <c r="I126" s="34">
        <f t="shared" si="6"/>
        <v>0</v>
      </c>
      <c r="J126" s="29"/>
      <c r="K126" s="38"/>
    </row>
    <row r="127" spans="1:11" ht="15.75" thickBot="1" x14ac:dyDescent="0.3">
      <c r="A127" s="30" t="s">
        <v>45</v>
      </c>
      <c r="B127" s="31">
        <f t="shared" si="4"/>
        <v>143149.5</v>
      </c>
      <c r="C127" s="31">
        <f t="shared" si="5"/>
        <v>0</v>
      </c>
      <c r="D127" s="31"/>
      <c r="E127" s="31"/>
      <c r="F127" s="31"/>
      <c r="G127" s="31"/>
      <c r="H127" s="31"/>
      <c r="I127" s="34">
        <f t="shared" si="6"/>
        <v>143149.5</v>
      </c>
      <c r="J127" s="31"/>
      <c r="K127" s="32">
        <v>143149.5</v>
      </c>
    </row>
    <row r="128" spans="1:11" ht="15.75" thickBot="1" x14ac:dyDescent="0.3">
      <c r="A128" s="28" t="s">
        <v>92</v>
      </c>
      <c r="B128" s="29">
        <f t="shared" si="4"/>
        <v>667048</v>
      </c>
      <c r="C128" s="29">
        <f t="shared" si="5"/>
        <v>261553</v>
      </c>
      <c r="D128" s="29">
        <v>231344</v>
      </c>
      <c r="E128" s="29"/>
      <c r="F128" s="29">
        <v>29841</v>
      </c>
      <c r="G128" s="29">
        <v>368</v>
      </c>
      <c r="H128" s="29"/>
      <c r="I128" s="34">
        <f t="shared" si="6"/>
        <v>405495</v>
      </c>
      <c r="J128" s="29"/>
      <c r="K128" s="38">
        <v>405495</v>
      </c>
    </row>
    <row r="129" spans="1:11" ht="15.75" thickBot="1" x14ac:dyDescent="0.3">
      <c r="A129" s="28" t="s">
        <v>59</v>
      </c>
      <c r="B129" s="29">
        <f t="shared" si="4"/>
        <v>180277</v>
      </c>
      <c r="C129" s="29">
        <f t="shared" si="5"/>
        <v>164277</v>
      </c>
      <c r="D129" s="29">
        <v>141438</v>
      </c>
      <c r="E129" s="29"/>
      <c r="F129" s="29">
        <v>22548</v>
      </c>
      <c r="G129" s="29">
        <v>291</v>
      </c>
      <c r="H129" s="29"/>
      <c r="I129" s="34">
        <f t="shared" si="6"/>
        <v>16000</v>
      </c>
      <c r="J129" s="29"/>
      <c r="K129" s="38">
        <v>16000</v>
      </c>
    </row>
    <row r="130" spans="1:11" ht="15.75" thickBot="1" x14ac:dyDescent="0.3">
      <c r="A130" s="35" t="s">
        <v>43</v>
      </c>
      <c r="B130" s="29">
        <f t="shared" si="4"/>
        <v>19575</v>
      </c>
      <c r="C130" s="29">
        <f t="shared" si="5"/>
        <v>19575</v>
      </c>
      <c r="D130" s="29"/>
      <c r="E130" s="29"/>
      <c r="F130" s="29">
        <v>19575</v>
      </c>
      <c r="G130" s="29"/>
      <c r="H130" s="29"/>
      <c r="I130" s="34">
        <f t="shared" si="6"/>
        <v>0</v>
      </c>
      <c r="J130" s="29"/>
      <c r="K130" s="38"/>
    </row>
    <row r="131" spans="1:11" ht="15.75" thickBot="1" x14ac:dyDescent="0.3">
      <c r="A131" s="28" t="s">
        <v>74</v>
      </c>
      <c r="B131" s="29">
        <f t="shared" si="4"/>
        <v>97276</v>
      </c>
      <c r="C131" s="29">
        <f t="shared" si="5"/>
        <v>97276</v>
      </c>
      <c r="D131" s="29">
        <v>89906</v>
      </c>
      <c r="E131" s="29"/>
      <c r="F131" s="29">
        <v>7293</v>
      </c>
      <c r="G131" s="29">
        <v>77</v>
      </c>
      <c r="H131" s="29"/>
      <c r="I131" s="34">
        <f t="shared" si="6"/>
        <v>0</v>
      </c>
      <c r="J131" s="29"/>
      <c r="K131" s="38"/>
    </row>
    <row r="132" spans="1:11" ht="15.75" thickBot="1" x14ac:dyDescent="0.3">
      <c r="A132" s="36" t="s">
        <v>45</v>
      </c>
      <c r="B132" s="31">
        <f t="shared" si="4"/>
        <v>389496</v>
      </c>
      <c r="C132" s="31">
        <f t="shared" si="5"/>
        <v>0</v>
      </c>
      <c r="D132" s="31"/>
      <c r="E132" s="31"/>
      <c r="F132" s="31"/>
      <c r="G132" s="31"/>
      <c r="H132" s="31"/>
      <c r="I132" s="34">
        <f t="shared" si="6"/>
        <v>389496</v>
      </c>
      <c r="J132" s="31"/>
      <c r="K132" s="32">
        <v>389496</v>
      </c>
    </row>
    <row r="133" spans="1:11" ht="15.75" thickBot="1" x14ac:dyDescent="0.3">
      <c r="A133" s="28" t="s">
        <v>93</v>
      </c>
      <c r="B133" s="29">
        <f t="shared" si="4"/>
        <v>671116</v>
      </c>
      <c r="C133" s="29">
        <f t="shared" si="5"/>
        <v>184355</v>
      </c>
      <c r="D133" s="29">
        <v>183680</v>
      </c>
      <c r="E133" s="29"/>
      <c r="F133" s="29">
        <v>455</v>
      </c>
      <c r="G133" s="29">
        <v>220</v>
      </c>
      <c r="H133" s="29"/>
      <c r="I133" s="34">
        <f t="shared" si="6"/>
        <v>486761</v>
      </c>
      <c r="J133" s="29"/>
      <c r="K133" s="38">
        <v>486761</v>
      </c>
    </row>
    <row r="134" spans="1:11" ht="15.75" thickBot="1" x14ac:dyDescent="0.3">
      <c r="A134" s="28" t="s">
        <v>59</v>
      </c>
      <c r="B134" s="29">
        <f t="shared" si="4"/>
        <v>289388</v>
      </c>
      <c r="C134" s="29">
        <f t="shared" si="5"/>
        <v>139388</v>
      </c>
      <c r="D134" s="29">
        <v>138763</v>
      </c>
      <c r="E134" s="29"/>
      <c r="F134" s="29">
        <v>455</v>
      </c>
      <c r="G134" s="29">
        <v>170</v>
      </c>
      <c r="H134" s="29"/>
      <c r="I134" s="34">
        <f t="shared" si="6"/>
        <v>150000</v>
      </c>
      <c r="J134" s="29"/>
      <c r="K134" s="38">
        <v>150000</v>
      </c>
    </row>
    <row r="135" spans="1:11" ht="15.75" thickBot="1" x14ac:dyDescent="0.3">
      <c r="A135" s="28" t="s">
        <v>55</v>
      </c>
      <c r="B135" s="29">
        <f t="shared" si="4"/>
        <v>46967</v>
      </c>
      <c r="C135" s="29">
        <f t="shared" si="5"/>
        <v>46967</v>
      </c>
      <c r="D135" s="29">
        <v>46917</v>
      </c>
      <c r="E135" s="29"/>
      <c r="F135" s="29"/>
      <c r="G135" s="29">
        <v>50</v>
      </c>
      <c r="H135" s="29"/>
      <c r="I135" s="34">
        <f t="shared" si="6"/>
        <v>0</v>
      </c>
      <c r="J135" s="29"/>
      <c r="K135" s="38"/>
    </row>
    <row r="136" spans="1:11" ht="15.75" thickBot="1" x14ac:dyDescent="0.3">
      <c r="A136" s="30" t="s">
        <v>45</v>
      </c>
      <c r="B136" s="31">
        <f t="shared" si="4"/>
        <v>336761</v>
      </c>
      <c r="C136" s="31">
        <f t="shared" si="5"/>
        <v>0</v>
      </c>
      <c r="D136" s="31"/>
      <c r="E136" s="31"/>
      <c r="F136" s="31"/>
      <c r="G136" s="31"/>
      <c r="H136" s="31"/>
      <c r="I136" s="34">
        <f t="shared" si="6"/>
        <v>336761</v>
      </c>
      <c r="J136" s="31"/>
      <c r="K136" s="32">
        <v>336761</v>
      </c>
    </row>
    <row r="137" spans="1:11" ht="15.75" thickBot="1" x14ac:dyDescent="0.3">
      <c r="A137" s="28" t="s">
        <v>94</v>
      </c>
      <c r="B137" s="29">
        <f t="shared" si="4"/>
        <v>260197</v>
      </c>
      <c r="C137" s="29">
        <f t="shared" si="5"/>
        <v>77655</v>
      </c>
      <c r="D137" s="29">
        <v>72931</v>
      </c>
      <c r="E137" s="29"/>
      <c r="F137" s="29">
        <v>4680</v>
      </c>
      <c r="G137" s="29">
        <v>44</v>
      </c>
      <c r="H137" s="29"/>
      <c r="I137" s="34">
        <f t="shared" si="6"/>
        <v>182542</v>
      </c>
      <c r="J137" s="29"/>
      <c r="K137" s="38">
        <v>182542</v>
      </c>
    </row>
    <row r="138" spans="1:11" ht="15.75" thickBot="1" x14ac:dyDescent="0.3">
      <c r="A138" s="28" t="s">
        <v>59</v>
      </c>
      <c r="B138" s="29">
        <f t="shared" si="4"/>
        <v>60616</v>
      </c>
      <c r="C138" s="29">
        <f t="shared" si="5"/>
        <v>60616</v>
      </c>
      <c r="D138" s="29">
        <v>55909</v>
      </c>
      <c r="E138" s="29"/>
      <c r="F138" s="29">
        <v>4680</v>
      </c>
      <c r="G138" s="29">
        <v>27</v>
      </c>
      <c r="H138" s="29"/>
      <c r="I138" s="34">
        <f t="shared" si="6"/>
        <v>0</v>
      </c>
      <c r="J138" s="29"/>
      <c r="K138" s="38"/>
    </row>
    <row r="139" spans="1:11" ht="15.75" thickBot="1" x14ac:dyDescent="0.3">
      <c r="A139" s="35" t="s">
        <v>43</v>
      </c>
      <c r="B139" s="29">
        <f t="shared" ref="B139:B167" si="7">SUM(C139,I139)</f>
        <v>3773.7</v>
      </c>
      <c r="C139" s="29">
        <f t="shared" ref="C139:C167" si="8">SUM(D139:H139)</f>
        <v>3773.7</v>
      </c>
      <c r="D139" s="29"/>
      <c r="E139" s="29"/>
      <c r="F139" s="29">
        <v>3773.7</v>
      </c>
      <c r="G139" s="29"/>
      <c r="H139" s="29"/>
      <c r="I139" s="34">
        <f t="shared" si="6"/>
        <v>0</v>
      </c>
      <c r="J139" s="29"/>
      <c r="K139" s="38"/>
    </row>
    <row r="140" spans="1:11" ht="15.75" thickBot="1" x14ac:dyDescent="0.3">
      <c r="A140" s="28" t="s">
        <v>55</v>
      </c>
      <c r="B140" s="29">
        <f t="shared" si="7"/>
        <v>17039</v>
      </c>
      <c r="C140" s="29">
        <f t="shared" si="8"/>
        <v>17039</v>
      </c>
      <c r="D140" s="29">
        <v>17022</v>
      </c>
      <c r="E140" s="29"/>
      <c r="F140" s="29"/>
      <c r="G140" s="29">
        <v>17</v>
      </c>
      <c r="H140" s="29"/>
      <c r="I140" s="34">
        <f t="shared" si="6"/>
        <v>0</v>
      </c>
      <c r="J140" s="29"/>
      <c r="K140" s="38"/>
    </row>
    <row r="141" spans="1:11" ht="15.75" thickBot="1" x14ac:dyDescent="0.3">
      <c r="A141" s="30" t="s">
        <v>45</v>
      </c>
      <c r="B141" s="31">
        <f t="shared" si="7"/>
        <v>182542</v>
      </c>
      <c r="C141" s="31">
        <f t="shared" si="8"/>
        <v>0</v>
      </c>
      <c r="D141" s="31"/>
      <c r="E141" s="31"/>
      <c r="F141" s="31"/>
      <c r="G141" s="31"/>
      <c r="H141" s="31"/>
      <c r="I141" s="34">
        <f t="shared" si="6"/>
        <v>182542</v>
      </c>
      <c r="J141" s="31"/>
      <c r="K141" s="32">
        <v>182542</v>
      </c>
    </row>
    <row r="142" spans="1:11" ht="15.75" thickBot="1" x14ac:dyDescent="0.3">
      <c r="A142" s="28" t="s">
        <v>95</v>
      </c>
      <c r="B142" s="29">
        <f t="shared" si="7"/>
        <v>2396195</v>
      </c>
      <c r="C142" s="29">
        <f t="shared" si="8"/>
        <v>408326</v>
      </c>
      <c r="D142" s="29">
        <v>407619</v>
      </c>
      <c r="E142" s="29"/>
      <c r="F142" s="29">
        <v>100</v>
      </c>
      <c r="G142" s="29">
        <v>607</v>
      </c>
      <c r="H142" s="29"/>
      <c r="I142" s="34">
        <f t="shared" si="6"/>
        <v>1987869</v>
      </c>
      <c r="J142" s="29"/>
      <c r="K142" s="38">
        <v>1987869</v>
      </c>
    </row>
    <row r="143" spans="1:11" ht="15.75" thickBot="1" x14ac:dyDescent="0.3">
      <c r="A143" s="28" t="s">
        <v>59</v>
      </c>
      <c r="B143" s="29">
        <f t="shared" si="7"/>
        <v>601759</v>
      </c>
      <c r="C143" s="29">
        <f t="shared" si="8"/>
        <v>351759</v>
      </c>
      <c r="D143" s="29">
        <v>351389</v>
      </c>
      <c r="E143" s="29"/>
      <c r="F143" s="29">
        <v>100</v>
      </c>
      <c r="G143" s="29">
        <v>270</v>
      </c>
      <c r="H143" s="29"/>
      <c r="I143" s="34">
        <f t="shared" si="6"/>
        <v>250000</v>
      </c>
      <c r="J143" s="29"/>
      <c r="K143" s="38">
        <v>250000</v>
      </c>
    </row>
    <row r="144" spans="1:11" ht="15.75" thickBot="1" x14ac:dyDescent="0.3">
      <c r="A144" s="28" t="s">
        <v>55</v>
      </c>
      <c r="B144" s="29">
        <f t="shared" si="7"/>
        <v>56567</v>
      </c>
      <c r="C144" s="29">
        <f t="shared" si="8"/>
        <v>56567</v>
      </c>
      <c r="D144" s="29">
        <v>56230</v>
      </c>
      <c r="E144" s="29"/>
      <c r="F144" s="29"/>
      <c r="G144" s="29">
        <v>337</v>
      </c>
      <c r="H144" s="29"/>
      <c r="I144" s="34">
        <f t="shared" ref="I144:I167" si="9">SUM(J144:K144)</f>
        <v>0</v>
      </c>
      <c r="J144" s="29"/>
      <c r="K144" s="38"/>
    </row>
    <row r="145" spans="1:11" ht="15.75" thickBot="1" x14ac:dyDescent="0.3">
      <c r="A145" s="30" t="s">
        <v>45</v>
      </c>
      <c r="B145" s="31">
        <f t="shared" si="7"/>
        <v>1737869</v>
      </c>
      <c r="C145" s="31">
        <f t="shared" si="8"/>
        <v>0</v>
      </c>
      <c r="D145" s="31"/>
      <c r="E145" s="31"/>
      <c r="F145" s="31"/>
      <c r="G145" s="31"/>
      <c r="H145" s="31"/>
      <c r="I145" s="34">
        <f t="shared" si="9"/>
        <v>1737869</v>
      </c>
      <c r="J145" s="31"/>
      <c r="K145" s="32">
        <v>1737869</v>
      </c>
    </row>
    <row r="146" spans="1:11" ht="15.75" thickBot="1" x14ac:dyDescent="0.3">
      <c r="A146" s="28" t="s">
        <v>96</v>
      </c>
      <c r="B146" s="29">
        <f t="shared" si="7"/>
        <v>127163</v>
      </c>
      <c r="C146" s="29">
        <f t="shared" si="8"/>
        <v>84175</v>
      </c>
      <c r="D146" s="29">
        <v>60618</v>
      </c>
      <c r="E146" s="29"/>
      <c r="F146" s="29">
        <v>23499</v>
      </c>
      <c r="G146" s="29">
        <v>58</v>
      </c>
      <c r="H146" s="29"/>
      <c r="I146" s="34">
        <f t="shared" si="9"/>
        <v>42988</v>
      </c>
      <c r="J146" s="29"/>
      <c r="K146" s="38">
        <v>42988</v>
      </c>
    </row>
    <row r="147" spans="1:11" ht="15.75" thickBot="1" x14ac:dyDescent="0.3">
      <c r="A147" s="28" t="s">
        <v>59</v>
      </c>
      <c r="B147" s="29">
        <f t="shared" si="7"/>
        <v>60951</v>
      </c>
      <c r="C147" s="29">
        <f t="shared" si="8"/>
        <v>60951</v>
      </c>
      <c r="D147" s="29">
        <v>37407</v>
      </c>
      <c r="E147" s="29"/>
      <c r="F147" s="29">
        <v>23499</v>
      </c>
      <c r="G147" s="29">
        <v>45</v>
      </c>
      <c r="H147" s="29"/>
      <c r="I147" s="34">
        <f t="shared" si="9"/>
        <v>0</v>
      </c>
      <c r="J147" s="29"/>
      <c r="K147" s="38"/>
    </row>
    <row r="148" spans="1:11" ht="15.75" thickBot="1" x14ac:dyDescent="0.3">
      <c r="A148" s="35" t="s">
        <v>43</v>
      </c>
      <c r="B148" s="29">
        <f t="shared" si="7"/>
        <v>20589</v>
      </c>
      <c r="C148" s="29">
        <f t="shared" si="8"/>
        <v>20589</v>
      </c>
      <c r="D148" s="29"/>
      <c r="E148" s="29"/>
      <c r="F148" s="29">
        <v>20589</v>
      </c>
      <c r="G148" s="29"/>
      <c r="H148" s="29"/>
      <c r="I148" s="34">
        <f t="shared" si="9"/>
        <v>0</v>
      </c>
      <c r="J148" s="29"/>
      <c r="K148" s="38"/>
    </row>
    <row r="149" spans="1:11" ht="15.75" thickBot="1" x14ac:dyDescent="0.3">
      <c r="A149" s="28" t="s">
        <v>74</v>
      </c>
      <c r="B149" s="29">
        <f t="shared" si="7"/>
        <v>23224</v>
      </c>
      <c r="C149" s="29">
        <f t="shared" si="8"/>
        <v>23224</v>
      </c>
      <c r="D149" s="29">
        <v>23211</v>
      </c>
      <c r="E149" s="29"/>
      <c r="F149" s="29"/>
      <c r="G149" s="29">
        <v>13</v>
      </c>
      <c r="H149" s="29"/>
      <c r="I149" s="34">
        <f t="shared" si="9"/>
        <v>0</v>
      </c>
      <c r="J149" s="29"/>
      <c r="K149" s="38"/>
    </row>
    <row r="150" spans="1:11" ht="15.75" thickBot="1" x14ac:dyDescent="0.3">
      <c r="A150" s="41" t="s">
        <v>45</v>
      </c>
      <c r="B150" s="31">
        <f t="shared" si="7"/>
        <v>42988</v>
      </c>
      <c r="C150" s="31">
        <f t="shared" si="8"/>
        <v>0</v>
      </c>
      <c r="D150" s="31"/>
      <c r="E150" s="31"/>
      <c r="F150" s="31"/>
      <c r="G150" s="31"/>
      <c r="H150" s="31"/>
      <c r="I150" s="34">
        <f t="shared" si="9"/>
        <v>42988</v>
      </c>
      <c r="J150" s="31"/>
      <c r="K150" s="32">
        <v>42988</v>
      </c>
    </row>
    <row r="151" spans="1:11" ht="15.75" thickBot="1" x14ac:dyDescent="0.3">
      <c r="A151" s="28" t="s">
        <v>97</v>
      </c>
      <c r="B151" s="29">
        <f t="shared" si="7"/>
        <v>867497</v>
      </c>
      <c r="C151" s="29">
        <f t="shared" si="8"/>
        <v>158619</v>
      </c>
      <c r="D151" s="29">
        <v>146499</v>
      </c>
      <c r="E151" s="29"/>
      <c r="F151" s="29">
        <v>11477</v>
      </c>
      <c r="G151" s="29">
        <v>643</v>
      </c>
      <c r="H151" s="29"/>
      <c r="I151" s="34">
        <f t="shared" si="9"/>
        <v>708878</v>
      </c>
      <c r="J151" s="29"/>
      <c r="K151" s="38">
        <v>708878</v>
      </c>
    </row>
    <row r="152" spans="1:11" ht="15.75" thickBot="1" x14ac:dyDescent="0.3">
      <c r="A152" s="28" t="s">
        <v>59</v>
      </c>
      <c r="B152" s="29">
        <f t="shared" si="7"/>
        <v>241754</v>
      </c>
      <c r="C152" s="29">
        <f t="shared" si="8"/>
        <v>121754</v>
      </c>
      <c r="D152" s="29">
        <v>110820</v>
      </c>
      <c r="E152" s="29"/>
      <c r="F152" s="29">
        <v>10434</v>
      </c>
      <c r="G152" s="29">
        <v>500</v>
      </c>
      <c r="H152" s="29"/>
      <c r="I152" s="34">
        <f t="shared" si="9"/>
        <v>120000</v>
      </c>
      <c r="J152" s="29"/>
      <c r="K152" s="38">
        <v>120000</v>
      </c>
    </row>
    <row r="153" spans="1:11" ht="15.75" thickBot="1" x14ac:dyDescent="0.3">
      <c r="A153" s="28" t="s">
        <v>74</v>
      </c>
      <c r="B153" s="29">
        <f t="shared" si="7"/>
        <v>36865</v>
      </c>
      <c r="C153" s="29">
        <f t="shared" si="8"/>
        <v>36865</v>
      </c>
      <c r="D153" s="29">
        <v>35679</v>
      </c>
      <c r="E153" s="29"/>
      <c r="F153" s="29">
        <v>1043</v>
      </c>
      <c r="G153" s="29">
        <v>143</v>
      </c>
      <c r="H153" s="29"/>
      <c r="I153" s="34">
        <f t="shared" si="9"/>
        <v>0</v>
      </c>
      <c r="J153" s="29"/>
      <c r="K153" s="38"/>
    </row>
    <row r="154" spans="1:11" ht="15.75" thickBot="1" x14ac:dyDescent="0.3">
      <c r="A154" s="41" t="s">
        <v>45</v>
      </c>
      <c r="B154" s="31">
        <f t="shared" si="7"/>
        <v>588878</v>
      </c>
      <c r="C154" s="31">
        <f t="shared" si="8"/>
        <v>0</v>
      </c>
      <c r="D154" s="31"/>
      <c r="E154" s="31"/>
      <c r="F154" s="31"/>
      <c r="G154" s="31"/>
      <c r="H154" s="31"/>
      <c r="I154" s="34">
        <f t="shared" si="9"/>
        <v>588878</v>
      </c>
      <c r="J154" s="31"/>
      <c r="K154" s="32">
        <v>588878</v>
      </c>
    </row>
    <row r="155" spans="1:11" ht="15.75" thickBot="1" x14ac:dyDescent="0.3">
      <c r="A155" s="28" t="s">
        <v>98</v>
      </c>
      <c r="B155" s="29">
        <f t="shared" si="7"/>
        <v>381592</v>
      </c>
      <c r="C155" s="29">
        <f t="shared" si="8"/>
        <v>57938</v>
      </c>
      <c r="D155" s="29">
        <v>56966</v>
      </c>
      <c r="E155" s="29"/>
      <c r="F155" s="29">
        <v>897</v>
      </c>
      <c r="G155" s="29">
        <v>75</v>
      </c>
      <c r="H155" s="29"/>
      <c r="I155" s="34">
        <f t="shared" si="9"/>
        <v>323654</v>
      </c>
      <c r="J155" s="29"/>
      <c r="K155" s="38">
        <v>323654</v>
      </c>
    </row>
    <row r="156" spans="1:11" ht="15.75" thickBot="1" x14ac:dyDescent="0.3">
      <c r="A156" s="28" t="s">
        <v>59</v>
      </c>
      <c r="B156" s="29">
        <f t="shared" si="7"/>
        <v>36689</v>
      </c>
      <c r="C156" s="29">
        <f t="shared" si="8"/>
        <v>36689</v>
      </c>
      <c r="D156" s="29">
        <v>35742</v>
      </c>
      <c r="E156" s="29"/>
      <c r="F156" s="29">
        <v>897</v>
      </c>
      <c r="G156" s="29">
        <v>50</v>
      </c>
      <c r="H156" s="29"/>
      <c r="I156" s="34">
        <f t="shared" si="9"/>
        <v>0</v>
      </c>
      <c r="J156" s="29"/>
      <c r="K156" s="38"/>
    </row>
    <row r="157" spans="1:11" ht="15.75" thickBot="1" x14ac:dyDescent="0.3">
      <c r="A157" s="28" t="s">
        <v>74</v>
      </c>
      <c r="B157" s="29">
        <f t="shared" si="7"/>
        <v>20277</v>
      </c>
      <c r="C157" s="29">
        <f t="shared" si="8"/>
        <v>20277</v>
      </c>
      <c r="D157" s="29">
        <v>20252</v>
      </c>
      <c r="E157" s="29"/>
      <c r="F157" s="29"/>
      <c r="G157" s="29">
        <v>25</v>
      </c>
      <c r="H157" s="29"/>
      <c r="I157" s="34">
        <f t="shared" si="9"/>
        <v>0</v>
      </c>
      <c r="J157" s="29"/>
      <c r="K157" s="38"/>
    </row>
    <row r="158" spans="1:11" ht="15.75" thickBot="1" x14ac:dyDescent="0.3">
      <c r="A158" s="41" t="s">
        <v>45</v>
      </c>
      <c r="B158" s="31">
        <f t="shared" si="7"/>
        <v>323654</v>
      </c>
      <c r="C158" s="31">
        <f t="shared" si="8"/>
        <v>0</v>
      </c>
      <c r="D158" s="31"/>
      <c r="E158" s="31"/>
      <c r="F158" s="31"/>
      <c r="G158" s="31"/>
      <c r="H158" s="31"/>
      <c r="I158" s="34">
        <f t="shared" si="9"/>
        <v>323654</v>
      </c>
      <c r="J158" s="31"/>
      <c r="K158" s="32">
        <v>323654</v>
      </c>
    </row>
    <row r="159" spans="1:11" ht="15.75" thickBot="1" x14ac:dyDescent="0.3">
      <c r="A159" s="28" t="s">
        <v>99</v>
      </c>
      <c r="B159" s="29">
        <f t="shared" si="7"/>
        <v>10322966</v>
      </c>
      <c r="C159" s="29">
        <f t="shared" si="8"/>
        <v>3406621</v>
      </c>
      <c r="D159" s="29"/>
      <c r="E159" s="29">
        <v>621360</v>
      </c>
      <c r="F159" s="29">
        <v>2088261</v>
      </c>
      <c r="G159" s="29"/>
      <c r="H159" s="29">
        <v>697000</v>
      </c>
      <c r="I159" s="34">
        <f t="shared" si="9"/>
        <v>6916345</v>
      </c>
      <c r="J159" s="29">
        <v>1185190</v>
      </c>
      <c r="K159" s="38">
        <v>5731155</v>
      </c>
    </row>
    <row r="160" spans="1:11" ht="15.75" thickBot="1" x14ac:dyDescent="0.3">
      <c r="A160" s="28" t="s">
        <v>100</v>
      </c>
      <c r="B160" s="29">
        <f t="shared" si="7"/>
        <v>203730</v>
      </c>
      <c r="C160" s="29">
        <f t="shared" si="8"/>
        <v>203730</v>
      </c>
      <c r="D160" s="29"/>
      <c r="E160" s="29"/>
      <c r="F160" s="29">
        <v>203730</v>
      </c>
      <c r="G160" s="29"/>
      <c r="H160" s="29"/>
      <c r="I160" s="34">
        <f t="shared" si="9"/>
        <v>0</v>
      </c>
      <c r="J160" s="29"/>
      <c r="K160" s="38"/>
    </row>
    <row r="161" spans="1:11" ht="15.75" thickBot="1" x14ac:dyDescent="0.3">
      <c r="A161" s="28" t="s">
        <v>101</v>
      </c>
      <c r="B161" s="29">
        <f t="shared" si="7"/>
        <v>621360</v>
      </c>
      <c r="C161" s="29">
        <f t="shared" si="8"/>
        <v>621360</v>
      </c>
      <c r="D161" s="29"/>
      <c r="E161" s="29">
        <v>621360</v>
      </c>
      <c r="F161" s="29"/>
      <c r="G161" s="29"/>
      <c r="H161" s="29"/>
      <c r="I161" s="34">
        <f t="shared" si="9"/>
        <v>0</v>
      </c>
      <c r="J161" s="29"/>
      <c r="K161" s="38"/>
    </row>
    <row r="162" spans="1:11" ht="15.75" thickBot="1" x14ac:dyDescent="0.3">
      <c r="A162" s="28" t="s">
        <v>102</v>
      </c>
      <c r="B162" s="29">
        <f t="shared" si="7"/>
        <v>1060450</v>
      </c>
      <c r="C162" s="29">
        <f t="shared" si="8"/>
        <v>1060450</v>
      </c>
      <c r="D162" s="29"/>
      <c r="E162" s="29"/>
      <c r="F162" s="29">
        <v>1060450</v>
      </c>
      <c r="G162" s="29"/>
      <c r="H162" s="29"/>
      <c r="I162" s="34">
        <f t="shared" si="9"/>
        <v>0</v>
      </c>
      <c r="J162" s="29"/>
      <c r="K162" s="38"/>
    </row>
    <row r="163" spans="1:11" ht="15.75" thickBot="1" x14ac:dyDescent="0.3">
      <c r="A163" s="28" t="s">
        <v>103</v>
      </c>
      <c r="B163" s="29">
        <f t="shared" si="7"/>
        <v>824081</v>
      </c>
      <c r="C163" s="29">
        <f t="shared" si="8"/>
        <v>824081</v>
      </c>
      <c r="D163" s="29"/>
      <c r="E163" s="29"/>
      <c r="F163" s="29">
        <v>824081</v>
      </c>
      <c r="G163" s="29"/>
      <c r="H163" s="29"/>
      <c r="I163" s="34">
        <f t="shared" si="9"/>
        <v>0</v>
      </c>
      <c r="J163" s="29"/>
      <c r="K163" s="38"/>
    </row>
    <row r="164" spans="1:11" ht="15.75" thickBot="1" x14ac:dyDescent="0.3">
      <c r="A164" s="28" t="s">
        <v>104</v>
      </c>
      <c r="B164" s="29">
        <f t="shared" si="7"/>
        <v>1882190</v>
      </c>
      <c r="C164" s="29">
        <f t="shared" si="8"/>
        <v>697000</v>
      </c>
      <c r="D164" s="29"/>
      <c r="E164" s="29"/>
      <c r="F164" s="29"/>
      <c r="G164" s="29"/>
      <c r="H164" s="29">
        <v>697000</v>
      </c>
      <c r="I164" s="34">
        <f t="shared" si="9"/>
        <v>1185190</v>
      </c>
      <c r="J164" s="29">
        <v>1185190</v>
      </c>
      <c r="K164" s="38"/>
    </row>
    <row r="165" spans="1:11" ht="15.75" thickBot="1" x14ac:dyDescent="0.3">
      <c r="A165" s="28" t="s">
        <v>105</v>
      </c>
      <c r="B165" s="29">
        <f t="shared" si="7"/>
        <v>4212155</v>
      </c>
      <c r="C165" s="29">
        <f t="shared" si="8"/>
        <v>0</v>
      </c>
      <c r="D165" s="29"/>
      <c r="E165" s="29"/>
      <c r="F165" s="29"/>
      <c r="G165" s="29"/>
      <c r="H165" s="29"/>
      <c r="I165" s="34">
        <f t="shared" si="9"/>
        <v>4212155</v>
      </c>
      <c r="J165" s="29"/>
      <c r="K165" s="38">
        <v>4212155</v>
      </c>
    </row>
    <row r="166" spans="1:11" ht="15.75" thickBot="1" x14ac:dyDescent="0.3">
      <c r="A166" s="28" t="s">
        <v>106</v>
      </c>
      <c r="B166" s="29">
        <f t="shared" si="7"/>
        <v>661500</v>
      </c>
      <c r="C166" s="29">
        <f t="shared" si="8"/>
        <v>0</v>
      </c>
      <c r="D166" s="29"/>
      <c r="E166" s="29"/>
      <c r="F166" s="29"/>
      <c r="G166" s="29"/>
      <c r="H166" s="29"/>
      <c r="I166" s="34">
        <f t="shared" si="9"/>
        <v>661500</v>
      </c>
      <c r="J166" s="29"/>
      <c r="K166" s="38">
        <v>661500</v>
      </c>
    </row>
    <row r="167" spans="1:11" ht="15.75" thickBot="1" x14ac:dyDescent="0.3">
      <c r="A167" s="41" t="s">
        <v>107</v>
      </c>
      <c r="B167" s="31">
        <f t="shared" si="7"/>
        <v>857500</v>
      </c>
      <c r="C167" s="31">
        <f t="shared" si="8"/>
        <v>0</v>
      </c>
      <c r="D167" s="31"/>
      <c r="E167" s="31"/>
      <c r="F167" s="31"/>
      <c r="G167" s="31"/>
      <c r="H167" s="31"/>
      <c r="I167" s="34">
        <f t="shared" si="9"/>
        <v>857500</v>
      </c>
      <c r="J167" s="31"/>
      <c r="K167" s="32">
        <v>857500</v>
      </c>
    </row>
  </sheetData>
  <mergeCells count="5">
    <mergeCell ref="J5:K5"/>
    <mergeCell ref="A6:A7"/>
    <mergeCell ref="B6:B7"/>
    <mergeCell ref="C6:H6"/>
    <mergeCell ref="I6:K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C482-02A7-43D6-9090-41D5E56E8DAE}">
  <dimension ref="A1:B28"/>
  <sheetViews>
    <sheetView zoomScale="80" zoomScaleNormal="80" workbookViewId="0">
      <selection sqref="A1:B1048576"/>
    </sheetView>
  </sheetViews>
  <sheetFormatPr defaultRowHeight="15" x14ac:dyDescent="0.25"/>
  <cols>
    <col min="1" max="1" width="105.5703125" style="45" customWidth="1"/>
    <col min="2" max="2" width="12.7109375" style="122" customWidth="1"/>
  </cols>
  <sheetData>
    <row r="1" spans="1:2" ht="23.25" x14ac:dyDescent="0.25">
      <c r="A1" s="2" t="s">
        <v>255</v>
      </c>
    </row>
    <row r="2" spans="1:2" ht="23.25" x14ac:dyDescent="0.25">
      <c r="A2" s="2" t="s">
        <v>108</v>
      </c>
      <c r="B2" s="137"/>
    </row>
    <row r="3" spans="1:2" ht="23.25" x14ac:dyDescent="0.25">
      <c r="A3" s="2" t="s">
        <v>257</v>
      </c>
      <c r="B3" s="137"/>
    </row>
    <row r="4" spans="1:2" ht="23.25" x14ac:dyDescent="0.25">
      <c r="A4" s="129" t="s">
        <v>258</v>
      </c>
      <c r="B4" s="137"/>
    </row>
    <row r="5" spans="1:2" ht="15.75" thickBot="1" x14ac:dyDescent="0.3">
      <c r="B5" s="26"/>
    </row>
    <row r="6" spans="1:2" ht="24" thickTop="1" x14ac:dyDescent="0.25">
      <c r="A6" s="168" t="s">
        <v>109</v>
      </c>
      <c r="B6" s="138" t="s">
        <v>9</v>
      </c>
    </row>
    <row r="7" spans="1:2" ht="31.5" customHeight="1" x14ac:dyDescent="0.25">
      <c r="A7" s="169"/>
      <c r="B7" s="130">
        <v>2022</v>
      </c>
    </row>
    <row r="8" spans="1:2" ht="23.25" x14ac:dyDescent="0.25">
      <c r="A8" s="131" t="s">
        <v>259</v>
      </c>
      <c r="B8" s="139">
        <f>SUM(B9:B14)</f>
        <v>60000</v>
      </c>
    </row>
    <row r="9" spans="1:2" ht="15.75" customHeight="1" x14ac:dyDescent="0.25">
      <c r="A9" s="132" t="s">
        <v>260</v>
      </c>
      <c r="B9" s="140">
        <v>40585</v>
      </c>
    </row>
    <row r="10" spans="1:2" x14ac:dyDescent="0.25">
      <c r="A10" s="133" t="s">
        <v>261</v>
      </c>
      <c r="B10" s="140">
        <v>1756</v>
      </c>
    </row>
    <row r="11" spans="1:2" ht="15" customHeight="1" x14ac:dyDescent="0.25">
      <c r="A11" s="133" t="s">
        <v>262</v>
      </c>
      <c r="B11" s="140">
        <v>2300</v>
      </c>
    </row>
    <row r="12" spans="1:2" ht="15" customHeight="1" x14ac:dyDescent="0.25">
      <c r="A12" s="133" t="s">
        <v>263</v>
      </c>
      <c r="B12" s="140">
        <v>5183</v>
      </c>
    </row>
    <row r="13" spans="1:2" ht="15" customHeight="1" x14ac:dyDescent="0.25">
      <c r="A13" s="133" t="s">
        <v>264</v>
      </c>
      <c r="B13" s="140">
        <v>3330</v>
      </c>
    </row>
    <row r="14" spans="1:2" ht="15" customHeight="1" x14ac:dyDescent="0.25">
      <c r="A14" s="133" t="s">
        <v>265</v>
      </c>
      <c r="B14" s="140">
        <v>6846</v>
      </c>
    </row>
    <row r="15" spans="1:2" s="1" customFormat="1" ht="23.25" x14ac:dyDescent="0.25">
      <c r="A15" s="134" t="s">
        <v>110</v>
      </c>
      <c r="B15" s="49">
        <f>SUM(B16:B18)</f>
        <v>150000</v>
      </c>
    </row>
    <row r="16" spans="1:2" s="1" customFormat="1" ht="28.5" x14ac:dyDescent="0.25">
      <c r="A16" s="135" t="s">
        <v>111</v>
      </c>
      <c r="B16" s="47">
        <v>103400</v>
      </c>
    </row>
    <row r="17" spans="1:2" x14ac:dyDescent="0.25">
      <c r="A17" s="135" t="s">
        <v>112</v>
      </c>
      <c r="B17" s="48">
        <v>38100</v>
      </c>
    </row>
    <row r="18" spans="1:2" x14ac:dyDescent="0.25">
      <c r="A18" s="135" t="s">
        <v>113</v>
      </c>
      <c r="B18" s="48">
        <v>8500</v>
      </c>
    </row>
    <row r="19" spans="1:2" s="1" customFormat="1" ht="23.25" x14ac:dyDescent="0.25">
      <c r="A19" s="136" t="s">
        <v>114</v>
      </c>
      <c r="B19" s="49">
        <f>SUM(B20:B24)</f>
        <v>250000</v>
      </c>
    </row>
    <row r="20" spans="1:2" x14ac:dyDescent="0.25">
      <c r="A20" s="135" t="s">
        <v>115</v>
      </c>
      <c r="B20" s="48">
        <v>46400</v>
      </c>
    </row>
    <row r="21" spans="1:2" x14ac:dyDescent="0.25">
      <c r="A21" s="135" t="s">
        <v>116</v>
      </c>
      <c r="B21" s="48">
        <v>129100</v>
      </c>
    </row>
    <row r="22" spans="1:2" x14ac:dyDescent="0.25">
      <c r="A22" s="135" t="s">
        <v>117</v>
      </c>
      <c r="B22" s="48">
        <v>39500</v>
      </c>
    </row>
    <row r="23" spans="1:2" x14ac:dyDescent="0.25">
      <c r="A23" s="135" t="s">
        <v>266</v>
      </c>
      <c r="B23" s="48">
        <v>15000</v>
      </c>
    </row>
    <row r="24" spans="1:2" x14ac:dyDescent="0.25">
      <c r="A24" s="135" t="s">
        <v>267</v>
      </c>
      <c r="B24" s="48">
        <v>20000</v>
      </c>
    </row>
    <row r="25" spans="1:2" s="1" customFormat="1" ht="23.25" x14ac:dyDescent="0.25">
      <c r="A25" s="136" t="s">
        <v>118</v>
      </c>
      <c r="B25" s="49">
        <f>SUM(B26:B28)</f>
        <v>120000</v>
      </c>
    </row>
    <row r="26" spans="1:2" x14ac:dyDescent="0.25">
      <c r="A26" s="135" t="s">
        <v>119</v>
      </c>
      <c r="B26" s="48">
        <v>14750</v>
      </c>
    </row>
    <row r="27" spans="1:2" x14ac:dyDescent="0.25">
      <c r="A27" s="135" t="s">
        <v>120</v>
      </c>
      <c r="B27" s="48">
        <v>23900</v>
      </c>
    </row>
    <row r="28" spans="1:2" x14ac:dyDescent="0.25">
      <c r="A28" s="135" t="s">
        <v>121</v>
      </c>
      <c r="B28" s="48">
        <v>81350</v>
      </c>
    </row>
  </sheetData>
  <mergeCells count="1">
    <mergeCell ref="A6:A7"/>
  </mergeCells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2E44-AB25-446E-8664-6C7C30F8CEDE}">
  <dimension ref="A1:K34"/>
  <sheetViews>
    <sheetView workbookViewId="0">
      <selection activeCell="B8" sqref="B8"/>
    </sheetView>
  </sheetViews>
  <sheetFormatPr defaultRowHeight="15" x14ac:dyDescent="0.25"/>
  <cols>
    <col min="1" max="1" width="41.28515625" customWidth="1"/>
    <col min="2" max="2" width="14.28515625" customWidth="1"/>
    <col min="3" max="3" width="11.5703125" customWidth="1"/>
    <col min="4" max="4" width="13.140625" customWidth="1"/>
    <col min="5" max="5" width="13.7109375" customWidth="1"/>
    <col min="6" max="6" width="12.85546875" customWidth="1"/>
    <col min="7" max="7" width="10.85546875" customWidth="1"/>
    <col min="8" max="8" width="11.85546875" customWidth="1"/>
    <col min="9" max="9" width="11.5703125" bestFit="1" customWidth="1"/>
    <col min="10" max="10" width="11.140625" customWidth="1"/>
    <col min="11" max="11" width="11.42578125" customWidth="1"/>
  </cols>
  <sheetData>
    <row r="1" spans="1:11" ht="23.25" x14ac:dyDescent="0.25">
      <c r="F1" s="2" t="s">
        <v>255</v>
      </c>
    </row>
    <row r="2" spans="1:11" ht="23.25" x14ac:dyDescent="0.25">
      <c r="F2" s="2" t="s">
        <v>122</v>
      </c>
    </row>
    <row r="3" spans="1:11" ht="23.25" x14ac:dyDescent="0.25">
      <c r="F3" s="2" t="s">
        <v>123</v>
      </c>
    </row>
    <row r="4" spans="1:11" ht="15.75" thickBot="1" x14ac:dyDescent="0.3"/>
    <row r="5" spans="1:11" s="50" customFormat="1" ht="48.75" customHeight="1" thickTop="1" thickBot="1" x14ac:dyDescent="0.3">
      <c r="A5" s="170" t="s">
        <v>124</v>
      </c>
      <c r="B5" s="170" t="s">
        <v>29</v>
      </c>
      <c r="C5" s="170" t="s">
        <v>125</v>
      </c>
      <c r="D5" s="172" t="s">
        <v>30</v>
      </c>
      <c r="E5" s="173"/>
      <c r="F5" s="173"/>
      <c r="G5" s="173"/>
      <c r="H5" s="174"/>
      <c r="I5" s="172" t="s">
        <v>31</v>
      </c>
      <c r="J5" s="173"/>
      <c r="K5" s="174"/>
    </row>
    <row r="6" spans="1:11" s="50" customFormat="1" ht="66.75" customHeight="1" thickTop="1" thickBot="1" x14ac:dyDescent="0.3">
      <c r="A6" s="171"/>
      <c r="B6" s="171"/>
      <c r="C6" s="171"/>
      <c r="D6" s="51" t="s">
        <v>32</v>
      </c>
      <c r="E6" s="51" t="s">
        <v>33</v>
      </c>
      <c r="F6" s="51" t="s">
        <v>35</v>
      </c>
      <c r="G6" s="51" t="s">
        <v>36</v>
      </c>
      <c r="H6" s="51" t="s">
        <v>37</v>
      </c>
      <c r="I6" s="51" t="s">
        <v>38</v>
      </c>
      <c r="J6" s="51" t="s">
        <v>126</v>
      </c>
      <c r="K6" s="51" t="s">
        <v>40</v>
      </c>
    </row>
    <row r="7" spans="1:11" s="1" customFormat="1" ht="18.75" customHeight="1" thickTop="1" x14ac:dyDescent="0.25">
      <c r="A7" s="52" t="s">
        <v>127</v>
      </c>
      <c r="B7" s="46">
        <f>SUM(B8:B33)</f>
        <v>2857127.4</v>
      </c>
      <c r="C7" s="46">
        <f t="shared" ref="C7:K7" si="0">SUM(C8:C33)</f>
        <v>437785</v>
      </c>
      <c r="D7" s="46">
        <f t="shared" si="0"/>
        <v>2026314.4000000001</v>
      </c>
      <c r="E7" s="46">
        <f t="shared" si="0"/>
        <v>1481207.8999999997</v>
      </c>
      <c r="F7" s="46">
        <f t="shared" si="0"/>
        <v>435829.6</v>
      </c>
      <c r="G7" s="46">
        <f t="shared" si="0"/>
        <v>383.9</v>
      </c>
      <c r="H7" s="46">
        <f>SUM(H8:H33:H33)</f>
        <v>108893</v>
      </c>
      <c r="I7" s="46">
        <f t="shared" si="0"/>
        <v>393028</v>
      </c>
      <c r="J7" s="46">
        <f t="shared" si="0"/>
        <v>0</v>
      </c>
      <c r="K7" s="46">
        <f t="shared" si="0"/>
        <v>393028</v>
      </c>
    </row>
    <row r="8" spans="1:11" ht="18.75" customHeight="1" x14ac:dyDescent="0.25">
      <c r="A8" s="53" t="s">
        <v>128</v>
      </c>
      <c r="B8" s="54">
        <f>SUM(C8,D8,I8)</f>
        <v>88450.4</v>
      </c>
      <c r="C8" s="54">
        <v>10852</v>
      </c>
      <c r="D8" s="48">
        <f>SUM(E8:H8)</f>
        <v>71158.399999999994</v>
      </c>
      <c r="E8" s="54">
        <v>57937.2</v>
      </c>
      <c r="F8" s="54">
        <v>10643.2</v>
      </c>
      <c r="G8" s="54">
        <v>34</v>
      </c>
      <c r="H8" s="54">
        <v>2544</v>
      </c>
      <c r="I8" s="48">
        <v>6440</v>
      </c>
      <c r="J8" s="54"/>
      <c r="K8" s="48">
        <v>6440</v>
      </c>
    </row>
    <row r="9" spans="1:11" ht="18.75" customHeight="1" x14ac:dyDescent="0.25">
      <c r="A9" s="53" t="s">
        <v>129</v>
      </c>
      <c r="B9" s="54">
        <f t="shared" ref="B9:B33" si="1">SUM(C9,D9,I9)</f>
        <v>88569.1</v>
      </c>
      <c r="C9" s="54">
        <v>7330</v>
      </c>
      <c r="D9" s="48">
        <f t="shared" ref="D9:D33" si="2">SUM(E9:H9)</f>
        <v>80839.100000000006</v>
      </c>
      <c r="E9" s="54">
        <v>67753.2</v>
      </c>
      <c r="F9" s="54">
        <v>12039.8</v>
      </c>
      <c r="G9" s="54">
        <v>46.1</v>
      </c>
      <c r="H9" s="54">
        <v>1000</v>
      </c>
      <c r="I9" s="48">
        <v>400</v>
      </c>
      <c r="J9" s="54"/>
      <c r="K9" s="48">
        <v>400</v>
      </c>
    </row>
    <row r="10" spans="1:11" ht="18.75" customHeight="1" x14ac:dyDescent="0.25">
      <c r="A10" s="53" t="s">
        <v>130</v>
      </c>
      <c r="B10" s="54">
        <f t="shared" si="1"/>
        <v>84960.3</v>
      </c>
      <c r="C10" s="54">
        <v>5465</v>
      </c>
      <c r="D10" s="48">
        <f t="shared" si="2"/>
        <v>73490.3</v>
      </c>
      <c r="E10" s="54">
        <v>58204</v>
      </c>
      <c r="F10" s="54">
        <v>13620.1</v>
      </c>
      <c r="G10" s="54">
        <v>15.2</v>
      </c>
      <c r="H10" s="54">
        <v>1651</v>
      </c>
      <c r="I10" s="48">
        <v>6005</v>
      </c>
      <c r="J10" s="54"/>
      <c r="K10" s="48">
        <v>6005</v>
      </c>
    </row>
    <row r="11" spans="1:11" ht="18.75" customHeight="1" x14ac:dyDescent="0.25">
      <c r="A11" s="53" t="s">
        <v>131</v>
      </c>
      <c r="B11" s="54">
        <f t="shared" si="1"/>
        <v>44697.599999999999</v>
      </c>
      <c r="C11" s="54">
        <v>967</v>
      </c>
      <c r="D11" s="48">
        <f t="shared" si="2"/>
        <v>40200.6</v>
      </c>
      <c r="E11" s="54">
        <v>34671.5</v>
      </c>
      <c r="F11" s="54">
        <v>4808.3999999999996</v>
      </c>
      <c r="G11" s="54">
        <v>8.6999999999999993</v>
      </c>
      <c r="H11" s="54">
        <v>712</v>
      </c>
      <c r="I11" s="48">
        <v>3530</v>
      </c>
      <c r="J11" s="54"/>
      <c r="K11" s="48">
        <v>3530</v>
      </c>
    </row>
    <row r="12" spans="1:11" ht="18.75" customHeight="1" x14ac:dyDescent="0.25">
      <c r="A12" s="53" t="s">
        <v>132</v>
      </c>
      <c r="B12" s="54">
        <f t="shared" si="1"/>
        <v>70643.100000000006</v>
      </c>
      <c r="C12" s="54">
        <v>8001</v>
      </c>
      <c r="D12" s="48">
        <f t="shared" si="2"/>
        <v>55522.1</v>
      </c>
      <c r="E12" s="54">
        <v>46203.7</v>
      </c>
      <c r="F12" s="54">
        <v>7314.4</v>
      </c>
      <c r="G12" s="54">
        <v>20</v>
      </c>
      <c r="H12" s="54">
        <v>1984</v>
      </c>
      <c r="I12" s="48">
        <v>7120</v>
      </c>
      <c r="J12" s="54"/>
      <c r="K12" s="48">
        <v>7120</v>
      </c>
    </row>
    <row r="13" spans="1:11" ht="18.75" customHeight="1" x14ac:dyDescent="0.25">
      <c r="A13" s="53" t="s">
        <v>133</v>
      </c>
      <c r="B13" s="54">
        <f t="shared" si="1"/>
        <v>45594.200000000004</v>
      </c>
      <c r="C13" s="54">
        <v>850</v>
      </c>
      <c r="D13" s="48">
        <f t="shared" si="2"/>
        <v>40964.200000000004</v>
      </c>
      <c r="E13" s="54">
        <v>34567.4</v>
      </c>
      <c r="F13" s="54">
        <v>5926.8</v>
      </c>
      <c r="G13" s="54">
        <v>8</v>
      </c>
      <c r="H13" s="54">
        <v>462</v>
      </c>
      <c r="I13" s="48">
        <v>3780</v>
      </c>
      <c r="J13" s="54"/>
      <c r="K13" s="48">
        <v>3780</v>
      </c>
    </row>
    <row r="14" spans="1:11" ht="18.75" customHeight="1" x14ac:dyDescent="0.25">
      <c r="A14" s="53" t="s">
        <v>134</v>
      </c>
      <c r="B14" s="54">
        <f t="shared" si="1"/>
        <v>72629.200000000012</v>
      </c>
      <c r="C14" s="54">
        <v>5778</v>
      </c>
      <c r="D14" s="48">
        <f t="shared" si="2"/>
        <v>56334.200000000004</v>
      </c>
      <c r="E14" s="54">
        <v>47908.800000000003</v>
      </c>
      <c r="F14" s="54">
        <v>6734.9</v>
      </c>
      <c r="G14" s="54">
        <v>9.5</v>
      </c>
      <c r="H14" s="54">
        <v>1681</v>
      </c>
      <c r="I14" s="48">
        <v>10517</v>
      </c>
      <c r="J14" s="54"/>
      <c r="K14" s="48">
        <v>10517</v>
      </c>
    </row>
    <row r="15" spans="1:11" ht="18.75" customHeight="1" x14ac:dyDescent="0.25">
      <c r="A15" s="53" t="s">
        <v>135</v>
      </c>
      <c r="B15" s="54">
        <f t="shared" si="1"/>
        <v>154033.79999999999</v>
      </c>
      <c r="C15" s="54">
        <v>22804</v>
      </c>
      <c r="D15" s="48">
        <f t="shared" si="2"/>
        <v>121229.79999999999</v>
      </c>
      <c r="E15" s="54">
        <v>98795</v>
      </c>
      <c r="F15" s="54">
        <v>19381.400000000001</v>
      </c>
      <c r="G15" s="54">
        <v>11.4</v>
      </c>
      <c r="H15" s="54">
        <v>3042</v>
      </c>
      <c r="I15" s="48">
        <v>10000</v>
      </c>
      <c r="J15" s="54"/>
      <c r="K15" s="48">
        <v>10000</v>
      </c>
    </row>
    <row r="16" spans="1:11" ht="18.75" customHeight="1" x14ac:dyDescent="0.25">
      <c r="A16" s="53" t="s">
        <v>136</v>
      </c>
      <c r="B16" s="54">
        <f t="shared" si="1"/>
        <v>36458</v>
      </c>
      <c r="C16" s="54">
        <v>694</v>
      </c>
      <c r="D16" s="48">
        <f t="shared" si="2"/>
        <v>35764</v>
      </c>
      <c r="E16" s="54">
        <v>29838</v>
      </c>
      <c r="F16" s="54">
        <v>5340</v>
      </c>
      <c r="G16" s="54">
        <v>5</v>
      </c>
      <c r="H16" s="54">
        <v>581</v>
      </c>
      <c r="I16" s="48">
        <v>0</v>
      </c>
      <c r="J16" s="54"/>
      <c r="K16" s="48">
        <v>0</v>
      </c>
    </row>
    <row r="17" spans="1:11" ht="18.75" customHeight="1" x14ac:dyDescent="0.25">
      <c r="A17" s="53" t="s">
        <v>137</v>
      </c>
      <c r="B17" s="54">
        <f t="shared" si="1"/>
        <v>45527.1</v>
      </c>
      <c r="C17" s="54">
        <v>733</v>
      </c>
      <c r="D17" s="48">
        <f t="shared" si="2"/>
        <v>43854.1</v>
      </c>
      <c r="E17" s="54">
        <v>38820.1</v>
      </c>
      <c r="F17" s="54">
        <v>4290</v>
      </c>
      <c r="G17" s="54">
        <v>10</v>
      </c>
      <c r="H17" s="54">
        <v>734</v>
      </c>
      <c r="I17" s="48">
        <v>940</v>
      </c>
      <c r="J17" s="54"/>
      <c r="K17" s="48">
        <v>940</v>
      </c>
    </row>
    <row r="18" spans="1:11" ht="18.75" customHeight="1" x14ac:dyDescent="0.25">
      <c r="A18" s="53" t="s">
        <v>138</v>
      </c>
      <c r="B18" s="54">
        <f t="shared" si="1"/>
        <v>26977.200000000001</v>
      </c>
      <c r="C18" s="54">
        <v>841</v>
      </c>
      <c r="D18" s="48">
        <f t="shared" si="2"/>
        <v>24034.2</v>
      </c>
      <c r="E18" s="54">
        <v>20426</v>
      </c>
      <c r="F18" s="54">
        <v>3149.4</v>
      </c>
      <c r="G18" s="54">
        <v>20.8</v>
      </c>
      <c r="H18" s="54">
        <v>438</v>
      </c>
      <c r="I18" s="48">
        <v>2102</v>
      </c>
      <c r="J18" s="54"/>
      <c r="K18" s="48">
        <v>2102</v>
      </c>
    </row>
    <row r="19" spans="1:11" ht="18.75" customHeight="1" x14ac:dyDescent="0.25">
      <c r="A19" s="53" t="s">
        <v>139</v>
      </c>
      <c r="B19" s="54">
        <f t="shared" si="1"/>
        <v>1120326.3999999999</v>
      </c>
      <c r="C19" s="54">
        <v>323511</v>
      </c>
      <c r="D19" s="48">
        <f t="shared" si="2"/>
        <v>689000.39999999991</v>
      </c>
      <c r="E19" s="54">
        <v>424912</v>
      </c>
      <c r="F19" s="54">
        <v>251722.2</v>
      </c>
      <c r="G19" s="54">
        <v>11.2</v>
      </c>
      <c r="H19" s="54">
        <v>12355</v>
      </c>
      <c r="I19" s="48">
        <v>107815</v>
      </c>
      <c r="J19" s="54"/>
      <c r="K19" s="48">
        <v>107815</v>
      </c>
    </row>
    <row r="20" spans="1:11" ht="18.75" customHeight="1" x14ac:dyDescent="0.25">
      <c r="A20" s="53" t="s">
        <v>140</v>
      </c>
      <c r="B20" s="54">
        <f t="shared" si="1"/>
        <v>31930.6</v>
      </c>
      <c r="C20" s="54">
        <v>358</v>
      </c>
      <c r="D20" s="48">
        <f t="shared" si="2"/>
        <v>31572.6</v>
      </c>
      <c r="E20" s="54">
        <v>27201.5</v>
      </c>
      <c r="F20" s="54">
        <v>3989.6</v>
      </c>
      <c r="G20" s="54">
        <v>9.5</v>
      </c>
      <c r="H20" s="54">
        <v>372</v>
      </c>
      <c r="I20" s="48">
        <v>0</v>
      </c>
      <c r="J20" s="54"/>
      <c r="K20" s="48">
        <v>0</v>
      </c>
    </row>
    <row r="21" spans="1:11" ht="18.75" customHeight="1" x14ac:dyDescent="0.25">
      <c r="A21" s="53" t="s">
        <v>141</v>
      </c>
      <c r="B21" s="54">
        <f>SUM(C21,D21,I21)</f>
        <v>75772.100000000006</v>
      </c>
      <c r="C21" s="54">
        <v>1224</v>
      </c>
      <c r="D21" s="48">
        <f t="shared" si="2"/>
        <v>74053.100000000006</v>
      </c>
      <c r="E21" s="54">
        <v>59340.5</v>
      </c>
      <c r="F21" s="54">
        <v>13735</v>
      </c>
      <c r="G21" s="54">
        <v>5.6</v>
      </c>
      <c r="H21" s="54">
        <v>972</v>
      </c>
      <c r="I21" s="48">
        <v>495</v>
      </c>
      <c r="J21" s="54"/>
      <c r="K21" s="48">
        <v>495</v>
      </c>
    </row>
    <row r="22" spans="1:11" ht="18.75" customHeight="1" x14ac:dyDescent="0.25">
      <c r="A22" s="53" t="s">
        <v>142</v>
      </c>
      <c r="B22" s="54">
        <f>SUM(C22,D22,I22)</f>
        <v>43020.2</v>
      </c>
      <c r="C22" s="54">
        <v>992</v>
      </c>
      <c r="D22" s="48">
        <f t="shared" si="2"/>
        <v>39788.199999999997</v>
      </c>
      <c r="E22" s="54">
        <v>35381.5</v>
      </c>
      <c r="F22" s="54">
        <v>3619.2</v>
      </c>
      <c r="G22" s="54">
        <v>8.5</v>
      </c>
      <c r="H22" s="54">
        <v>779</v>
      </c>
      <c r="I22" s="48">
        <v>2240</v>
      </c>
      <c r="J22" s="54"/>
      <c r="K22" s="48">
        <v>2240</v>
      </c>
    </row>
    <row r="23" spans="1:11" ht="18.75" customHeight="1" x14ac:dyDescent="0.25">
      <c r="A23" s="53" t="s">
        <v>143</v>
      </c>
      <c r="B23" s="54">
        <f t="shared" si="1"/>
        <v>33736.9</v>
      </c>
      <c r="C23" s="54">
        <v>353</v>
      </c>
      <c r="D23" s="48">
        <f t="shared" si="2"/>
        <v>24087.9</v>
      </c>
      <c r="E23" s="54">
        <v>19093.900000000001</v>
      </c>
      <c r="F23" s="54">
        <v>4481</v>
      </c>
      <c r="G23" s="54">
        <v>18</v>
      </c>
      <c r="H23" s="54">
        <v>495</v>
      </c>
      <c r="I23" s="48">
        <v>9296</v>
      </c>
      <c r="J23" s="54"/>
      <c r="K23" s="48">
        <v>9296</v>
      </c>
    </row>
    <row r="24" spans="1:11" ht="18.75" customHeight="1" x14ac:dyDescent="0.25">
      <c r="A24" s="53" t="s">
        <v>144</v>
      </c>
      <c r="B24" s="54">
        <f t="shared" si="1"/>
        <v>103502.2</v>
      </c>
      <c r="C24" s="54">
        <v>14437</v>
      </c>
      <c r="D24" s="48">
        <f t="shared" si="2"/>
        <v>84205.2</v>
      </c>
      <c r="E24" s="54">
        <v>58858.5</v>
      </c>
      <c r="F24" s="54">
        <v>22365.200000000001</v>
      </c>
      <c r="G24" s="54">
        <v>29.5</v>
      </c>
      <c r="H24" s="54">
        <v>2952</v>
      </c>
      <c r="I24" s="48">
        <v>4860</v>
      </c>
      <c r="J24" s="54"/>
      <c r="K24" s="48">
        <v>4860</v>
      </c>
    </row>
    <row r="25" spans="1:11" ht="18.75" customHeight="1" x14ac:dyDescent="0.25">
      <c r="A25" s="53" t="s">
        <v>145</v>
      </c>
      <c r="B25" s="54">
        <f t="shared" si="1"/>
        <v>107763.8</v>
      </c>
      <c r="C25" s="54">
        <v>26243</v>
      </c>
      <c r="D25" s="48">
        <f t="shared" si="2"/>
        <v>80106.8</v>
      </c>
      <c r="E25" s="54">
        <v>72982</v>
      </c>
      <c r="F25" s="54">
        <v>5027.8</v>
      </c>
      <c r="G25" s="54">
        <v>4</v>
      </c>
      <c r="H25" s="54">
        <v>2093</v>
      </c>
      <c r="I25" s="48">
        <v>1414</v>
      </c>
      <c r="J25" s="54"/>
      <c r="K25" s="48">
        <v>1414</v>
      </c>
    </row>
    <row r="26" spans="1:11" ht="18.75" customHeight="1" x14ac:dyDescent="0.25">
      <c r="A26" s="53" t="s">
        <v>146</v>
      </c>
      <c r="B26" s="54">
        <f t="shared" si="1"/>
        <v>32092.799999999999</v>
      </c>
      <c r="C26" s="54">
        <v>288</v>
      </c>
      <c r="D26" s="48">
        <f t="shared" si="2"/>
        <v>31395.8</v>
      </c>
      <c r="E26" s="54">
        <v>27429.200000000001</v>
      </c>
      <c r="F26" s="54">
        <v>3610.6</v>
      </c>
      <c r="G26" s="54">
        <v>29</v>
      </c>
      <c r="H26" s="54">
        <v>327</v>
      </c>
      <c r="I26" s="48">
        <v>409</v>
      </c>
      <c r="J26" s="54"/>
      <c r="K26" s="48">
        <v>409</v>
      </c>
    </row>
    <row r="27" spans="1:11" ht="18.75" customHeight="1" x14ac:dyDescent="0.25">
      <c r="A27" s="53" t="s">
        <v>147</v>
      </c>
      <c r="B27" s="54">
        <f t="shared" si="1"/>
        <v>54425.1</v>
      </c>
      <c r="C27" s="54">
        <v>1579</v>
      </c>
      <c r="D27" s="48">
        <f t="shared" si="2"/>
        <v>51011.1</v>
      </c>
      <c r="E27" s="54">
        <v>42619.9</v>
      </c>
      <c r="F27" s="54">
        <v>7335.2</v>
      </c>
      <c r="G27" s="54">
        <v>18</v>
      </c>
      <c r="H27" s="54">
        <v>1038</v>
      </c>
      <c r="I27" s="48">
        <v>1835</v>
      </c>
      <c r="J27" s="54"/>
      <c r="K27" s="48">
        <v>1835</v>
      </c>
    </row>
    <row r="28" spans="1:11" ht="18.75" customHeight="1" x14ac:dyDescent="0.25">
      <c r="A28" s="53" t="s">
        <v>148</v>
      </c>
      <c r="B28" s="54">
        <f t="shared" si="1"/>
        <v>74834.799999999988</v>
      </c>
      <c r="C28" s="54">
        <v>1315</v>
      </c>
      <c r="D28" s="48">
        <f t="shared" si="2"/>
        <v>69163.799999999988</v>
      </c>
      <c r="E28" s="54">
        <v>59560.9</v>
      </c>
      <c r="F28" s="54">
        <v>8576</v>
      </c>
      <c r="G28" s="54">
        <v>19.899999999999999</v>
      </c>
      <c r="H28" s="54">
        <v>1007</v>
      </c>
      <c r="I28" s="48">
        <v>4356</v>
      </c>
      <c r="J28" s="54"/>
      <c r="K28" s="48">
        <v>4356</v>
      </c>
    </row>
    <row r="29" spans="1:11" ht="18.75" customHeight="1" x14ac:dyDescent="0.25">
      <c r="A29" s="53" t="s">
        <v>149</v>
      </c>
      <c r="B29" s="54">
        <f t="shared" si="1"/>
        <v>34893.699999999997</v>
      </c>
      <c r="C29" s="54">
        <v>548</v>
      </c>
      <c r="D29" s="48">
        <f t="shared" si="2"/>
        <v>34345.699999999997</v>
      </c>
      <c r="E29" s="54">
        <v>28069.5</v>
      </c>
      <c r="F29" s="54">
        <v>5832.2</v>
      </c>
      <c r="G29" s="54">
        <v>9</v>
      </c>
      <c r="H29" s="54">
        <v>435</v>
      </c>
      <c r="I29" s="48">
        <v>0</v>
      </c>
      <c r="J29" s="54"/>
      <c r="K29" s="48">
        <v>0</v>
      </c>
    </row>
    <row r="30" spans="1:11" ht="18.75" customHeight="1" x14ac:dyDescent="0.25">
      <c r="A30" s="53" t="s">
        <v>150</v>
      </c>
      <c r="B30" s="54">
        <f t="shared" si="1"/>
        <v>20945</v>
      </c>
      <c r="C30" s="54">
        <v>580</v>
      </c>
      <c r="D30" s="48">
        <f t="shared" si="2"/>
        <v>11516</v>
      </c>
      <c r="E30" s="54">
        <v>9796</v>
      </c>
      <c r="F30" s="54">
        <v>1260</v>
      </c>
      <c r="G30" s="54">
        <v>6</v>
      </c>
      <c r="H30" s="54">
        <v>454</v>
      </c>
      <c r="I30" s="48">
        <v>8849</v>
      </c>
      <c r="J30" s="54"/>
      <c r="K30" s="48">
        <v>8849</v>
      </c>
    </row>
    <row r="31" spans="1:11" ht="18.75" customHeight="1" x14ac:dyDescent="0.25">
      <c r="A31" s="53" t="s">
        <v>151</v>
      </c>
      <c r="B31" s="54">
        <f t="shared" si="1"/>
        <v>25237.599999999999</v>
      </c>
      <c r="C31" s="54">
        <v>462</v>
      </c>
      <c r="D31" s="48">
        <f t="shared" si="2"/>
        <v>24775.599999999999</v>
      </c>
      <c r="E31" s="54">
        <v>22006.799999999999</v>
      </c>
      <c r="F31" s="54">
        <v>2361.8000000000002</v>
      </c>
      <c r="G31" s="54">
        <v>15</v>
      </c>
      <c r="H31" s="54">
        <v>392</v>
      </c>
      <c r="I31" s="48">
        <v>0</v>
      </c>
      <c r="J31" s="54"/>
      <c r="K31" s="48">
        <v>0</v>
      </c>
    </row>
    <row r="32" spans="1:11" ht="18.75" customHeight="1" x14ac:dyDescent="0.25">
      <c r="A32" s="53" t="s">
        <v>152</v>
      </c>
      <c r="B32" s="54">
        <f t="shared" si="1"/>
        <v>71447.199999999997</v>
      </c>
      <c r="C32" s="54">
        <v>1580</v>
      </c>
      <c r="D32" s="54">
        <f t="shared" si="2"/>
        <v>68592.2</v>
      </c>
      <c r="E32" s="54">
        <v>58830.8</v>
      </c>
      <c r="F32" s="54">
        <v>8665.4</v>
      </c>
      <c r="G32" s="54">
        <v>12</v>
      </c>
      <c r="H32" s="54">
        <v>1084</v>
      </c>
      <c r="I32" s="54">
        <v>1275</v>
      </c>
      <c r="J32" s="55"/>
      <c r="K32" s="54">
        <v>1275</v>
      </c>
    </row>
    <row r="33" spans="1:11" ht="18.75" customHeight="1" x14ac:dyDescent="0.25">
      <c r="A33" s="53" t="s">
        <v>153</v>
      </c>
      <c r="B33" s="54">
        <f t="shared" si="1"/>
        <v>268659</v>
      </c>
      <c r="C33" s="54"/>
      <c r="D33" s="54">
        <f t="shared" si="2"/>
        <v>69309</v>
      </c>
      <c r="E33" s="54"/>
      <c r="F33" s="54"/>
      <c r="G33" s="54"/>
      <c r="H33" s="54">
        <v>69309</v>
      </c>
      <c r="I33" s="54">
        <v>199350</v>
      </c>
      <c r="J33" s="13"/>
      <c r="K33" s="54">
        <v>199350</v>
      </c>
    </row>
    <row r="34" spans="1:11" ht="18.75" customHeight="1" x14ac:dyDescent="0.25"/>
  </sheetData>
  <mergeCells count="5">
    <mergeCell ref="A5:A6"/>
    <mergeCell ref="B5:B6"/>
    <mergeCell ref="C5:C6"/>
    <mergeCell ref="D5:H5"/>
    <mergeCell ref="I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08E2-EE44-4541-9CBC-0093B1A49B93}">
  <dimension ref="A1:F75"/>
  <sheetViews>
    <sheetView workbookViewId="0">
      <selection activeCell="A11" sqref="A11"/>
    </sheetView>
  </sheetViews>
  <sheetFormatPr defaultRowHeight="15" x14ac:dyDescent="0.25"/>
  <cols>
    <col min="1" max="1" width="70.140625" style="56" customWidth="1"/>
    <col min="2" max="2" width="13.7109375" style="58" customWidth="1"/>
    <col min="3" max="6" width="13.140625" style="58" customWidth="1"/>
  </cols>
  <sheetData>
    <row r="1" spans="1:6" ht="23.25" x14ac:dyDescent="0.25">
      <c r="B1" s="57" t="s">
        <v>255</v>
      </c>
    </row>
    <row r="2" spans="1:6" ht="23.25" x14ac:dyDescent="0.25">
      <c r="B2" s="57" t="s">
        <v>154</v>
      </c>
    </row>
    <row r="3" spans="1:6" ht="23.25" x14ac:dyDescent="0.25">
      <c r="B3" s="57" t="s">
        <v>155</v>
      </c>
    </row>
    <row r="4" spans="1:6" ht="15.75" thickBot="1" x14ac:dyDescent="0.3">
      <c r="F4" s="59" t="s">
        <v>2</v>
      </c>
    </row>
    <row r="5" spans="1:6" ht="30" customHeight="1" thickTop="1" x14ac:dyDescent="0.25">
      <c r="A5" s="152" t="s">
        <v>156</v>
      </c>
      <c r="B5" s="175" t="s">
        <v>157</v>
      </c>
      <c r="C5" s="175" t="s">
        <v>158</v>
      </c>
      <c r="D5" s="175"/>
      <c r="E5" s="175"/>
      <c r="F5" s="177"/>
    </row>
    <row r="6" spans="1:6" ht="38.25" customHeight="1" thickBot="1" x14ac:dyDescent="0.3">
      <c r="A6" s="153"/>
      <c r="B6" s="176"/>
      <c r="C6" s="60" t="s">
        <v>159</v>
      </c>
      <c r="D6" s="60" t="s">
        <v>274</v>
      </c>
      <c r="E6" s="60" t="s">
        <v>275</v>
      </c>
      <c r="F6" s="61" t="s">
        <v>160</v>
      </c>
    </row>
    <row r="7" spans="1:6" ht="26.25" customHeight="1" thickTop="1" x14ac:dyDescent="0.25">
      <c r="A7" s="62" t="s">
        <v>127</v>
      </c>
      <c r="B7" s="143">
        <f>SUM(B8:B9)</f>
        <v>98364111</v>
      </c>
      <c r="C7" s="71">
        <f t="shared" ref="C7:E22" si="0">SUM(C8:C9)</f>
        <v>8279183</v>
      </c>
      <c r="D7" s="71">
        <f t="shared" si="0"/>
        <v>6142840</v>
      </c>
      <c r="E7" s="71">
        <f>SUM(E8:E9)</f>
        <v>5903461</v>
      </c>
      <c r="F7" s="143">
        <f>SUM(C7:D7:E7)</f>
        <v>20325484</v>
      </c>
    </row>
    <row r="8" spans="1:6" ht="26.25" customHeight="1" x14ac:dyDescent="0.25">
      <c r="A8" s="142" t="s">
        <v>161</v>
      </c>
      <c r="B8" s="64">
        <v>43919593</v>
      </c>
      <c r="C8" s="64">
        <v>5539518</v>
      </c>
      <c r="D8" s="64">
        <v>3872660</v>
      </c>
      <c r="E8" s="64">
        <v>3788011</v>
      </c>
      <c r="F8" s="64">
        <f>SUM(C8:D8:E8)</f>
        <v>13200189</v>
      </c>
    </row>
    <row r="9" spans="1:6" ht="26.25" customHeight="1" x14ac:dyDescent="0.25">
      <c r="A9" s="142" t="s">
        <v>162</v>
      </c>
      <c r="B9" s="64">
        <v>54444518</v>
      </c>
      <c r="C9" s="64">
        <v>2739665</v>
      </c>
      <c r="D9" s="64">
        <v>2270180</v>
      </c>
      <c r="E9" s="64">
        <v>2115450</v>
      </c>
      <c r="F9" s="64">
        <f>SUM(C9:D9:E9)</f>
        <v>7125295</v>
      </c>
    </row>
    <row r="10" spans="1:6" ht="26.25" customHeight="1" x14ac:dyDescent="0.25">
      <c r="A10" s="141" t="s">
        <v>268</v>
      </c>
      <c r="B10" s="64">
        <f>SUM(B11)</f>
        <v>101625</v>
      </c>
      <c r="C10" s="64">
        <f>SUM(C11:C12)</f>
        <v>212593</v>
      </c>
      <c r="D10" s="64">
        <v>117859</v>
      </c>
      <c r="E10" s="64">
        <f t="shared" si="0"/>
        <v>152029</v>
      </c>
      <c r="F10" s="64">
        <f>SUM(C10:D10:E10)</f>
        <v>482481</v>
      </c>
    </row>
    <row r="11" spans="1:6" ht="26.25" customHeight="1" x14ac:dyDescent="0.25">
      <c r="A11" s="142" t="s">
        <v>161</v>
      </c>
      <c r="B11" s="64">
        <v>101625</v>
      </c>
      <c r="C11" s="64">
        <v>26517</v>
      </c>
      <c r="D11" s="64">
        <v>19447</v>
      </c>
      <c r="E11" s="84">
        <v>0</v>
      </c>
      <c r="F11" s="64">
        <f>SUM(C11:D11:E11)</f>
        <v>45964</v>
      </c>
    </row>
    <row r="12" spans="1:6" ht="26.25" customHeight="1" x14ac:dyDescent="0.25">
      <c r="A12" s="141" t="s">
        <v>269</v>
      </c>
      <c r="B12" s="64">
        <f>SUM(B13:B14)</f>
        <v>1765194</v>
      </c>
      <c r="C12" s="64">
        <f t="shared" ref="C12:E12" si="1">SUM(C13:C14)</f>
        <v>186076</v>
      </c>
      <c r="D12" s="64">
        <f t="shared" si="1"/>
        <v>102201</v>
      </c>
      <c r="E12" s="64">
        <f t="shared" si="1"/>
        <v>152029</v>
      </c>
      <c r="F12" s="64">
        <f>SUM(C12:D12:E12)</f>
        <v>440306</v>
      </c>
    </row>
    <row r="13" spans="1:6" ht="26.25" customHeight="1" x14ac:dyDescent="0.25">
      <c r="A13" s="142" t="s">
        <v>161</v>
      </c>
      <c r="B13" s="64">
        <v>805854</v>
      </c>
      <c r="C13" s="64">
        <v>91086</v>
      </c>
      <c r="D13" s="64">
        <v>74918</v>
      </c>
      <c r="E13" s="64">
        <v>118678</v>
      </c>
      <c r="F13" s="64">
        <f>SUM(C13:D13:E13)</f>
        <v>284682</v>
      </c>
    </row>
    <row r="14" spans="1:6" ht="26.25" customHeight="1" x14ac:dyDescent="0.25">
      <c r="A14" s="142" t="s">
        <v>162</v>
      </c>
      <c r="B14" s="64">
        <v>959340</v>
      </c>
      <c r="C14" s="64">
        <v>94990</v>
      </c>
      <c r="D14" s="64">
        <v>27283</v>
      </c>
      <c r="E14" s="64">
        <v>33351</v>
      </c>
      <c r="F14" s="64">
        <f>SUM(C14:D14:E14)</f>
        <v>155624</v>
      </c>
    </row>
    <row r="15" spans="1:6" ht="26.25" customHeight="1" x14ac:dyDescent="0.25">
      <c r="A15" s="141" t="s">
        <v>163</v>
      </c>
      <c r="B15" s="64">
        <f>SUM(B16:B17)</f>
        <v>1606749</v>
      </c>
      <c r="C15" s="64">
        <f t="shared" si="0"/>
        <v>340817</v>
      </c>
      <c r="D15" s="64">
        <v>68294</v>
      </c>
      <c r="E15" s="64">
        <f t="shared" si="0"/>
        <v>124780</v>
      </c>
      <c r="F15" s="64">
        <f>SUM(C15:D15:E15)</f>
        <v>533891</v>
      </c>
    </row>
    <row r="16" spans="1:6" ht="26.25" customHeight="1" x14ac:dyDescent="0.25">
      <c r="A16" s="142" t="s">
        <v>161</v>
      </c>
      <c r="B16" s="64">
        <v>474479</v>
      </c>
      <c r="C16" s="64">
        <v>62373</v>
      </c>
      <c r="D16" s="64">
        <v>6169</v>
      </c>
      <c r="E16" s="64">
        <v>13056</v>
      </c>
      <c r="F16" s="64">
        <f>SUM(C16:D16:E16)</f>
        <v>81598</v>
      </c>
    </row>
    <row r="17" spans="1:6" ht="26.25" customHeight="1" x14ac:dyDescent="0.25">
      <c r="A17" s="142" t="s">
        <v>162</v>
      </c>
      <c r="B17" s="64">
        <v>1132270</v>
      </c>
      <c r="C17" s="64">
        <v>278444</v>
      </c>
      <c r="D17" s="64">
        <v>183509</v>
      </c>
      <c r="E17" s="64">
        <v>111724</v>
      </c>
      <c r="F17" s="64">
        <f>SUM(C17:D17:E17)</f>
        <v>573677</v>
      </c>
    </row>
    <row r="18" spans="1:6" ht="26.25" customHeight="1" x14ac:dyDescent="0.25">
      <c r="A18" s="141" t="s">
        <v>164</v>
      </c>
      <c r="B18" s="64">
        <f>SUM(B19)</f>
        <v>36585</v>
      </c>
      <c r="C18" s="64">
        <f t="shared" si="0"/>
        <v>1898628</v>
      </c>
      <c r="D18" s="64">
        <v>2602</v>
      </c>
      <c r="E18" s="64">
        <f t="shared" si="0"/>
        <v>774294</v>
      </c>
      <c r="F18" s="64">
        <f>SUM(C18:D18:E18)</f>
        <v>2675524</v>
      </c>
    </row>
    <row r="19" spans="1:6" ht="26.25" customHeight="1" x14ac:dyDescent="0.25">
      <c r="A19" s="142" t="s">
        <v>162</v>
      </c>
      <c r="B19" s="64">
        <v>36585</v>
      </c>
      <c r="C19" s="64">
        <v>12240</v>
      </c>
      <c r="D19" s="64">
        <v>6967</v>
      </c>
      <c r="E19" s="64">
        <v>5381</v>
      </c>
      <c r="F19" s="64">
        <f>SUM(C19:D19:E19)</f>
        <v>24588</v>
      </c>
    </row>
    <row r="20" spans="1:6" ht="26.25" customHeight="1" x14ac:dyDescent="0.25">
      <c r="A20" s="141" t="s">
        <v>165</v>
      </c>
      <c r="B20" s="64">
        <f>SUM(B21)</f>
        <v>81300</v>
      </c>
      <c r="C20" s="64">
        <f t="shared" si="0"/>
        <v>1886388</v>
      </c>
      <c r="D20" s="64">
        <v>32951</v>
      </c>
      <c r="E20" s="64">
        <f t="shared" si="0"/>
        <v>768913</v>
      </c>
      <c r="F20" s="64">
        <f>SUM(C20:D20:E20)</f>
        <v>2688252</v>
      </c>
    </row>
    <row r="21" spans="1:6" ht="26.25" customHeight="1" x14ac:dyDescent="0.25">
      <c r="A21" s="142" t="s">
        <v>161</v>
      </c>
      <c r="B21" s="64">
        <v>81300</v>
      </c>
      <c r="C21" s="64">
        <v>13259</v>
      </c>
      <c r="D21" s="64">
        <v>12154</v>
      </c>
      <c r="E21" s="64">
        <v>0</v>
      </c>
      <c r="F21" s="64">
        <f>SUM(C21:D21:E21)</f>
        <v>25413</v>
      </c>
    </row>
    <row r="22" spans="1:6" ht="26.25" customHeight="1" x14ac:dyDescent="0.25">
      <c r="A22" s="141" t="s">
        <v>166</v>
      </c>
      <c r="B22" s="64">
        <f>SUM(B23)</f>
        <v>544141</v>
      </c>
      <c r="C22" s="64">
        <f t="shared" si="0"/>
        <v>1873129</v>
      </c>
      <c r="D22" s="64">
        <v>0</v>
      </c>
      <c r="E22" s="64">
        <f t="shared" si="0"/>
        <v>768913</v>
      </c>
      <c r="F22" s="64">
        <f>SUM(C22:D22:E22)</f>
        <v>2642042</v>
      </c>
    </row>
    <row r="23" spans="1:6" ht="26.25" customHeight="1" x14ac:dyDescent="0.25">
      <c r="A23" s="142" t="s">
        <v>161</v>
      </c>
      <c r="B23" s="64">
        <v>544141</v>
      </c>
      <c r="C23" s="64">
        <v>544141</v>
      </c>
      <c r="D23" s="64">
        <v>29964</v>
      </c>
      <c r="E23" s="64">
        <v>42358</v>
      </c>
      <c r="F23" s="64">
        <f>SUM(C23:D23:E23)</f>
        <v>616463</v>
      </c>
    </row>
    <row r="24" spans="1:6" ht="26.25" customHeight="1" x14ac:dyDescent="0.25">
      <c r="A24" s="141" t="s">
        <v>167</v>
      </c>
      <c r="B24" s="64">
        <f>SUM(B25)</f>
        <v>2557218</v>
      </c>
      <c r="C24" s="64">
        <f t="shared" ref="C24:C70" si="2">SUM(C25:C26)</f>
        <v>1328988</v>
      </c>
      <c r="D24" s="64">
        <v>24179</v>
      </c>
      <c r="E24" s="64">
        <f t="shared" ref="E24:E70" si="3">SUM(E25:E26)</f>
        <v>726555</v>
      </c>
      <c r="F24" s="64">
        <f>SUM(C24:D24:E24)</f>
        <v>2079722</v>
      </c>
    </row>
    <row r="25" spans="1:6" ht="26.25" customHeight="1" x14ac:dyDescent="0.25">
      <c r="A25" s="142" t="s">
        <v>162</v>
      </c>
      <c r="B25" s="64">
        <v>2557218</v>
      </c>
      <c r="C25" s="64">
        <v>49039</v>
      </c>
      <c r="D25" s="64">
        <v>23299</v>
      </c>
      <c r="E25" s="64">
        <v>21577</v>
      </c>
      <c r="F25" s="64">
        <f>SUM(C25:D25:E25)</f>
        <v>93915</v>
      </c>
    </row>
    <row r="26" spans="1:6" ht="26.25" customHeight="1" x14ac:dyDescent="0.25">
      <c r="A26" s="141" t="s">
        <v>168</v>
      </c>
      <c r="B26" s="64">
        <f>SUM(B27:B28)</f>
        <v>5682624</v>
      </c>
      <c r="C26" s="64">
        <f t="shared" si="2"/>
        <v>1279949</v>
      </c>
      <c r="D26" s="64">
        <v>516363</v>
      </c>
      <c r="E26" s="64">
        <f t="shared" si="3"/>
        <v>704978</v>
      </c>
      <c r="F26" s="64">
        <f>SUM(C26:D26:E26)</f>
        <v>2501290</v>
      </c>
    </row>
    <row r="27" spans="1:6" ht="26.25" customHeight="1" x14ac:dyDescent="0.25">
      <c r="A27" s="142" t="s">
        <v>161</v>
      </c>
      <c r="B27" s="64">
        <v>3836427</v>
      </c>
      <c r="C27" s="64">
        <v>703222</v>
      </c>
      <c r="D27" s="64">
        <v>444412</v>
      </c>
      <c r="E27" s="64">
        <v>510306</v>
      </c>
      <c r="F27" s="64">
        <f>SUM(C27:D27:E27)</f>
        <v>1657940</v>
      </c>
    </row>
    <row r="28" spans="1:6" ht="26.25" customHeight="1" x14ac:dyDescent="0.25">
      <c r="A28" s="142" t="s">
        <v>162</v>
      </c>
      <c r="B28" s="64">
        <v>1846197</v>
      </c>
      <c r="C28" s="64">
        <v>576727</v>
      </c>
      <c r="D28" s="64">
        <v>293789</v>
      </c>
      <c r="E28" s="64">
        <v>194672</v>
      </c>
      <c r="F28" s="64">
        <f>SUM(C28:D28:E28)</f>
        <v>1065188</v>
      </c>
    </row>
    <row r="29" spans="1:6" ht="26.25" customHeight="1" x14ac:dyDescent="0.25">
      <c r="A29" s="141" t="s">
        <v>169</v>
      </c>
      <c r="B29" s="64">
        <f t="shared" ref="B29:B70" si="4">SUM(B30:B31)</f>
        <v>6723534</v>
      </c>
      <c r="C29" s="64">
        <f t="shared" si="2"/>
        <v>1009892</v>
      </c>
      <c r="D29" s="64">
        <v>1063539</v>
      </c>
      <c r="E29" s="64">
        <f t="shared" si="3"/>
        <v>797278</v>
      </c>
      <c r="F29" s="64">
        <f>SUM(C29:D29:E29)</f>
        <v>2870709</v>
      </c>
    </row>
    <row r="30" spans="1:6" ht="26.25" customHeight="1" x14ac:dyDescent="0.25">
      <c r="A30" s="142" t="s">
        <v>161</v>
      </c>
      <c r="B30" s="64">
        <v>5287122</v>
      </c>
      <c r="C30" s="64">
        <v>761817</v>
      </c>
      <c r="D30" s="64">
        <v>441595</v>
      </c>
      <c r="E30" s="64">
        <v>587557</v>
      </c>
      <c r="F30" s="64">
        <f>SUM(C30:D30:E30)</f>
        <v>1790969</v>
      </c>
    </row>
    <row r="31" spans="1:6" ht="26.25" customHeight="1" x14ac:dyDescent="0.25">
      <c r="A31" s="142" t="s">
        <v>162</v>
      </c>
      <c r="B31" s="64">
        <v>1436412</v>
      </c>
      <c r="C31" s="64">
        <v>248075</v>
      </c>
      <c r="D31" s="64">
        <v>382229</v>
      </c>
      <c r="E31" s="64">
        <v>209721</v>
      </c>
      <c r="F31" s="64">
        <f>SUM(C31:D31:E31)</f>
        <v>840025</v>
      </c>
    </row>
    <row r="32" spans="1:6" ht="26.25" customHeight="1" x14ac:dyDescent="0.25">
      <c r="A32" s="141" t="s">
        <v>170</v>
      </c>
      <c r="B32" s="64">
        <f t="shared" si="4"/>
        <v>1905985</v>
      </c>
      <c r="C32" s="64">
        <f>SUM(C33:C34)</f>
        <v>174036</v>
      </c>
      <c r="D32" s="64">
        <v>190802</v>
      </c>
      <c r="E32" s="64">
        <f t="shared" si="3"/>
        <v>14323</v>
      </c>
      <c r="F32" s="64">
        <f>SUM(C32:D32:E32)</f>
        <v>379161</v>
      </c>
    </row>
    <row r="33" spans="1:6" ht="26.25" customHeight="1" x14ac:dyDescent="0.25">
      <c r="A33" s="142" t="s">
        <v>161</v>
      </c>
      <c r="B33" s="64">
        <v>1553342</v>
      </c>
      <c r="C33" s="64">
        <v>145844</v>
      </c>
      <c r="D33" s="64">
        <v>109389</v>
      </c>
      <c r="E33" s="64">
        <v>0</v>
      </c>
      <c r="F33" s="64">
        <f>SUM(C33:D33:E33)</f>
        <v>255233</v>
      </c>
    </row>
    <row r="34" spans="1:6" ht="26.25" customHeight="1" x14ac:dyDescent="0.25">
      <c r="A34" s="142" t="s">
        <v>162</v>
      </c>
      <c r="B34" s="64">
        <v>352643</v>
      </c>
      <c r="C34" s="64">
        <v>28192</v>
      </c>
      <c r="D34" s="64">
        <v>16054</v>
      </c>
      <c r="E34" s="64">
        <v>14323</v>
      </c>
      <c r="F34" s="64">
        <f>SUM(C34:D34:E34)</f>
        <v>58569</v>
      </c>
    </row>
    <row r="35" spans="1:6" ht="26.25" customHeight="1" x14ac:dyDescent="0.25">
      <c r="A35" s="141" t="s">
        <v>171</v>
      </c>
      <c r="B35" s="64">
        <f>SUM(B36)</f>
        <v>1767634</v>
      </c>
      <c r="C35" s="64">
        <f t="shared" si="2"/>
        <v>543725</v>
      </c>
      <c r="D35" s="64">
        <v>104330</v>
      </c>
      <c r="E35" s="64">
        <f t="shared" si="3"/>
        <v>304193</v>
      </c>
      <c r="F35" s="64">
        <f>SUM(C35:D35:E35)</f>
        <v>952248</v>
      </c>
    </row>
    <row r="36" spans="1:6" ht="26.25" customHeight="1" x14ac:dyDescent="0.25">
      <c r="A36" s="142" t="s">
        <v>161</v>
      </c>
      <c r="B36" s="64">
        <v>1767634</v>
      </c>
      <c r="C36" s="64">
        <v>147403</v>
      </c>
      <c r="D36" s="64">
        <v>87128</v>
      </c>
      <c r="E36" s="64">
        <v>167675</v>
      </c>
      <c r="F36" s="64">
        <f>SUM(C36:D36:E36)</f>
        <v>402206</v>
      </c>
    </row>
    <row r="37" spans="1:6" ht="26.25" customHeight="1" x14ac:dyDescent="0.25">
      <c r="A37" s="141" t="s">
        <v>172</v>
      </c>
      <c r="B37" s="64">
        <f>SUM(B38:B39)</f>
        <v>4886225</v>
      </c>
      <c r="C37" s="64">
        <f t="shared" si="2"/>
        <v>396322</v>
      </c>
      <c r="D37" s="64">
        <v>418728</v>
      </c>
      <c r="E37" s="64">
        <f t="shared" si="3"/>
        <v>136518</v>
      </c>
      <c r="F37" s="64">
        <f>SUM(C37:D37:E37)</f>
        <v>951568</v>
      </c>
    </row>
    <row r="38" spans="1:6" ht="26.25" customHeight="1" x14ac:dyDescent="0.25">
      <c r="A38" s="142" t="s">
        <v>161</v>
      </c>
      <c r="B38" s="64">
        <v>1949464</v>
      </c>
      <c r="C38" s="64">
        <v>170469</v>
      </c>
      <c r="D38" s="64">
        <v>117136</v>
      </c>
      <c r="E38" s="64">
        <v>15392</v>
      </c>
      <c r="F38" s="64">
        <f>SUM(C38:D38:E38)</f>
        <v>302997</v>
      </c>
    </row>
    <row r="39" spans="1:6" ht="26.25" customHeight="1" x14ac:dyDescent="0.25">
      <c r="A39" s="142" t="s">
        <v>162</v>
      </c>
      <c r="B39" s="64">
        <v>2936761</v>
      </c>
      <c r="C39" s="64">
        <v>225853</v>
      </c>
      <c r="D39" s="64">
        <v>174880</v>
      </c>
      <c r="E39" s="64">
        <v>121126</v>
      </c>
      <c r="F39" s="64">
        <f>SUM(C39:D39:E39)</f>
        <v>521859</v>
      </c>
    </row>
    <row r="40" spans="1:6" ht="26.25" customHeight="1" x14ac:dyDescent="0.25">
      <c r="A40" s="141" t="s">
        <v>173</v>
      </c>
      <c r="B40" s="64">
        <f t="shared" si="4"/>
        <v>129522</v>
      </c>
      <c r="C40" s="64">
        <f t="shared" si="2"/>
        <v>28555</v>
      </c>
      <c r="D40" s="64">
        <v>16593</v>
      </c>
      <c r="E40" s="64">
        <f t="shared" si="3"/>
        <v>14646</v>
      </c>
      <c r="F40" s="64">
        <f>SUM(C40:D40:E40)</f>
        <v>59794</v>
      </c>
    </row>
    <row r="41" spans="1:6" ht="26.25" customHeight="1" x14ac:dyDescent="0.25">
      <c r="A41" s="142" t="s">
        <v>161</v>
      </c>
      <c r="B41" s="64">
        <v>54593</v>
      </c>
      <c r="C41" s="64">
        <v>3561</v>
      </c>
      <c r="D41" s="64">
        <v>3265</v>
      </c>
      <c r="E41" s="64">
        <v>5170</v>
      </c>
      <c r="F41" s="64">
        <f>SUM(C41:D41:E41)</f>
        <v>11996</v>
      </c>
    </row>
    <row r="42" spans="1:6" ht="26.25" customHeight="1" x14ac:dyDescent="0.25">
      <c r="A42" s="142" t="s">
        <v>162</v>
      </c>
      <c r="B42" s="64">
        <v>74929</v>
      </c>
      <c r="C42" s="64">
        <v>24994</v>
      </c>
      <c r="D42" s="64">
        <v>16311</v>
      </c>
      <c r="E42" s="64">
        <v>9476</v>
      </c>
      <c r="F42" s="64">
        <f>SUM(C42:D42:E42)</f>
        <v>50781</v>
      </c>
    </row>
    <row r="43" spans="1:6" ht="26.25" customHeight="1" x14ac:dyDescent="0.25">
      <c r="A43" s="141" t="s">
        <v>174</v>
      </c>
      <c r="B43" s="64">
        <f t="shared" si="4"/>
        <v>7101384</v>
      </c>
      <c r="C43" s="64">
        <f>SUM(C44)</f>
        <v>38564</v>
      </c>
      <c r="D43" s="64">
        <f>SUM(D44)</f>
        <v>31383</v>
      </c>
      <c r="E43" s="64">
        <f>SUM(E44:E45)</f>
        <v>321811</v>
      </c>
      <c r="F43" s="64">
        <f>SUM(C43:D43:E43)</f>
        <v>391758</v>
      </c>
    </row>
    <row r="44" spans="1:6" ht="26.25" customHeight="1" x14ac:dyDescent="0.25">
      <c r="A44" s="142" t="s">
        <v>161</v>
      </c>
      <c r="B44" s="64">
        <v>235859</v>
      </c>
      <c r="C44" s="64">
        <v>38564</v>
      </c>
      <c r="D44" s="64">
        <v>31383</v>
      </c>
      <c r="E44" s="64">
        <v>41262</v>
      </c>
      <c r="F44" s="64">
        <f>SUM(C44:D44:E44)</f>
        <v>111209</v>
      </c>
    </row>
    <row r="45" spans="1:6" ht="26.25" customHeight="1" x14ac:dyDescent="0.25">
      <c r="A45" s="141" t="s">
        <v>175</v>
      </c>
      <c r="B45" s="64">
        <f t="shared" si="4"/>
        <v>6865525</v>
      </c>
      <c r="C45" s="64">
        <f t="shared" si="2"/>
        <v>692044</v>
      </c>
      <c r="D45" s="67">
        <f>SUM(D46,D47)</f>
        <v>643620</v>
      </c>
      <c r="E45" s="64">
        <f t="shared" si="3"/>
        <v>280549</v>
      </c>
      <c r="F45" s="64">
        <f>SUM(C45:D45:E45)</f>
        <v>1616213</v>
      </c>
    </row>
    <row r="46" spans="1:6" ht="26.25" customHeight="1" x14ac:dyDescent="0.25">
      <c r="A46" s="142" t="s">
        <v>161</v>
      </c>
      <c r="B46" s="64">
        <v>4110100</v>
      </c>
      <c r="C46" s="64">
        <v>524789</v>
      </c>
      <c r="D46" s="64">
        <v>524789</v>
      </c>
      <c r="E46" s="64">
        <v>187860</v>
      </c>
      <c r="F46" s="64">
        <f>SUM(C46:D46:E46)</f>
        <v>1237438</v>
      </c>
    </row>
    <row r="47" spans="1:6" ht="26.25" customHeight="1" x14ac:dyDescent="0.25">
      <c r="A47" s="142" t="s">
        <v>162</v>
      </c>
      <c r="B47" s="64">
        <v>2755425</v>
      </c>
      <c r="C47" s="64">
        <v>167255</v>
      </c>
      <c r="D47" s="64">
        <v>118831</v>
      </c>
      <c r="E47" s="64">
        <v>92689</v>
      </c>
      <c r="F47" s="64">
        <f>SUM(C47:D47:E47)</f>
        <v>378775</v>
      </c>
    </row>
    <row r="48" spans="1:6" ht="26.25" customHeight="1" x14ac:dyDescent="0.25">
      <c r="A48" s="141" t="s">
        <v>176</v>
      </c>
      <c r="B48" s="64">
        <f>SUM(B49:B50)</f>
        <v>57152</v>
      </c>
      <c r="C48" s="64">
        <f t="shared" si="2"/>
        <v>24938</v>
      </c>
      <c r="D48" s="64">
        <f>SUM(D49,D50)</f>
        <v>15649</v>
      </c>
      <c r="E48" s="64">
        <f t="shared" si="3"/>
        <v>5209</v>
      </c>
      <c r="F48" s="64">
        <f>SUM(C48:D48:E48)</f>
        <v>45796</v>
      </c>
    </row>
    <row r="49" spans="1:6" ht="26.25" customHeight="1" x14ac:dyDescent="0.25">
      <c r="A49" s="142" t="s">
        <v>161</v>
      </c>
      <c r="B49" s="64">
        <v>19332</v>
      </c>
      <c r="C49" s="64">
        <v>11933</v>
      </c>
      <c r="D49" s="64">
        <v>8189</v>
      </c>
      <c r="E49" s="64">
        <v>0</v>
      </c>
      <c r="F49" s="64">
        <f>SUM(C49:D49:E49)</f>
        <v>20122</v>
      </c>
    </row>
    <row r="50" spans="1:6" ht="26.25" customHeight="1" x14ac:dyDescent="0.25">
      <c r="A50" s="142" t="s">
        <v>162</v>
      </c>
      <c r="B50" s="64">
        <v>37820</v>
      </c>
      <c r="C50" s="64">
        <v>13005</v>
      </c>
      <c r="D50" s="64">
        <v>7460</v>
      </c>
      <c r="E50" s="64">
        <v>5209</v>
      </c>
      <c r="F50" s="64">
        <f>SUM(C50:D50:E50)</f>
        <v>25674</v>
      </c>
    </row>
    <row r="51" spans="1:6" ht="26.25" customHeight="1" x14ac:dyDescent="0.25">
      <c r="A51" s="141" t="s">
        <v>177</v>
      </c>
      <c r="B51" s="64">
        <f t="shared" si="4"/>
        <v>3219704</v>
      </c>
      <c r="C51" s="64">
        <f t="shared" si="2"/>
        <v>144981</v>
      </c>
      <c r="D51" s="64">
        <f>SUM(D52,D53)</f>
        <v>165275</v>
      </c>
      <c r="E51" s="64">
        <f t="shared" si="3"/>
        <v>243221</v>
      </c>
      <c r="F51" s="64">
        <f>SUM(C51:D51:E51)</f>
        <v>553477</v>
      </c>
    </row>
    <row r="52" spans="1:6" ht="26.25" customHeight="1" x14ac:dyDescent="0.25">
      <c r="A52" s="142" t="s">
        <v>161</v>
      </c>
      <c r="B52" s="64">
        <v>672375</v>
      </c>
      <c r="C52" s="64">
        <v>3007</v>
      </c>
      <c r="D52" s="64">
        <v>2757</v>
      </c>
      <c r="E52" s="64">
        <v>12084</v>
      </c>
      <c r="F52" s="64">
        <f>SUM(C52:D52:E52)</f>
        <v>17848</v>
      </c>
    </row>
    <row r="53" spans="1:6" ht="26.25" customHeight="1" x14ac:dyDescent="0.25">
      <c r="A53" s="142" t="s">
        <v>162</v>
      </c>
      <c r="B53" s="64">
        <v>2547329</v>
      </c>
      <c r="C53" s="64">
        <v>141974</v>
      </c>
      <c r="D53" s="64">
        <v>162518</v>
      </c>
      <c r="E53" s="64">
        <v>231137</v>
      </c>
      <c r="F53" s="64">
        <f>SUM(C53:D53:E53)</f>
        <v>535629</v>
      </c>
    </row>
    <row r="54" spans="1:6" ht="26.25" customHeight="1" x14ac:dyDescent="0.25">
      <c r="A54" s="141" t="s">
        <v>178</v>
      </c>
      <c r="B54" s="64">
        <f t="shared" si="4"/>
        <v>32874522</v>
      </c>
      <c r="C54" s="64">
        <f t="shared" si="2"/>
        <v>2320969</v>
      </c>
      <c r="D54" s="64">
        <f>SUM(D55,D56)</f>
        <v>2123586</v>
      </c>
      <c r="E54" s="64">
        <f t="shared" si="3"/>
        <v>2178793</v>
      </c>
      <c r="F54" s="64">
        <f>SUM(C54:D54:E54)</f>
        <v>6623348</v>
      </c>
    </row>
    <row r="55" spans="1:6" ht="26.25" customHeight="1" x14ac:dyDescent="0.25">
      <c r="A55" s="142" t="s">
        <v>161</v>
      </c>
      <c r="B55" s="64">
        <v>15207522</v>
      </c>
      <c r="C55" s="64">
        <v>1819402</v>
      </c>
      <c r="D55" s="64">
        <v>1456077</v>
      </c>
      <c r="E55" s="64">
        <v>1327026</v>
      </c>
      <c r="F55" s="64">
        <f>SUM(C55:D55:E55)</f>
        <v>4602505</v>
      </c>
    </row>
    <row r="56" spans="1:6" ht="26.25" customHeight="1" x14ac:dyDescent="0.25">
      <c r="A56" s="142" t="s">
        <v>162</v>
      </c>
      <c r="B56" s="64">
        <v>17667000</v>
      </c>
      <c r="C56" s="64">
        <v>501567</v>
      </c>
      <c r="D56" s="64">
        <v>667509</v>
      </c>
      <c r="E56" s="64">
        <v>851767</v>
      </c>
      <c r="F56" s="64">
        <f>SUM(C56:D56:E56)</f>
        <v>2020843</v>
      </c>
    </row>
    <row r="57" spans="1:6" ht="26.25" customHeight="1" x14ac:dyDescent="0.25">
      <c r="A57" s="141" t="s">
        <v>179</v>
      </c>
      <c r="B57" s="64">
        <f>SUM(B58)</f>
        <v>148456</v>
      </c>
      <c r="C57" s="64">
        <f t="shared" si="2"/>
        <v>73674</v>
      </c>
      <c r="D57" s="64">
        <v>10089</v>
      </c>
      <c r="E57" s="64">
        <f t="shared" si="3"/>
        <v>54563</v>
      </c>
      <c r="F57" s="64">
        <f>SUM(C57:D57:E57)</f>
        <v>138326</v>
      </c>
    </row>
    <row r="58" spans="1:6" ht="26.25" customHeight="1" x14ac:dyDescent="0.25">
      <c r="A58" s="142" t="s">
        <v>162</v>
      </c>
      <c r="B58" s="64">
        <v>148456</v>
      </c>
      <c r="C58" s="64">
        <v>10072</v>
      </c>
      <c r="D58" s="64">
        <v>18011</v>
      </c>
      <c r="E58" s="64">
        <v>20789</v>
      </c>
      <c r="F58" s="64">
        <f>SUM(C58:D58:E58)</f>
        <v>48872</v>
      </c>
    </row>
    <row r="59" spans="1:6" ht="26.25" customHeight="1" x14ac:dyDescent="0.25">
      <c r="A59" s="141" t="s">
        <v>180</v>
      </c>
      <c r="B59" s="64">
        <f>SUM(B60:B61)</f>
        <v>1395677</v>
      </c>
      <c r="C59" s="64">
        <f t="shared" si="2"/>
        <v>63602</v>
      </c>
      <c r="D59" s="64">
        <f>SUM(D60,D61)</f>
        <v>47085</v>
      </c>
      <c r="E59" s="64">
        <f t="shared" si="3"/>
        <v>33774</v>
      </c>
      <c r="F59" s="64">
        <f>SUM(C59:D59:E59)</f>
        <v>144461</v>
      </c>
    </row>
    <row r="60" spans="1:6" ht="26.25" customHeight="1" x14ac:dyDescent="0.25">
      <c r="A60" s="142" t="s">
        <v>161</v>
      </c>
      <c r="B60" s="64">
        <v>125568</v>
      </c>
      <c r="C60" s="64">
        <v>20495</v>
      </c>
      <c r="D60" s="64">
        <v>18788</v>
      </c>
      <c r="E60" s="64">
        <v>9920</v>
      </c>
      <c r="F60" s="64">
        <f>SUM(C60:D60:E60)</f>
        <v>49203</v>
      </c>
    </row>
    <row r="61" spans="1:6" ht="26.25" customHeight="1" x14ac:dyDescent="0.25">
      <c r="A61" s="142" t="s">
        <v>162</v>
      </c>
      <c r="B61" s="64">
        <v>1270109</v>
      </c>
      <c r="C61" s="64">
        <v>43107</v>
      </c>
      <c r="D61" s="64">
        <v>28297</v>
      </c>
      <c r="E61" s="64">
        <v>23854</v>
      </c>
      <c r="F61" s="64">
        <f>SUM(C61:D61:E61)</f>
        <v>95258</v>
      </c>
    </row>
    <row r="62" spans="1:6" ht="26.25" customHeight="1" x14ac:dyDescent="0.25">
      <c r="A62" s="141" t="s">
        <v>181</v>
      </c>
      <c r="B62" s="64">
        <f>SUM(B63:B64)</f>
        <v>21633523</v>
      </c>
      <c r="C62" s="64">
        <f t="shared" si="2"/>
        <v>605329</v>
      </c>
      <c r="D62" s="64">
        <f>SUM(D63,D64)</f>
        <v>486751</v>
      </c>
      <c r="E62" s="64">
        <f t="shared" si="3"/>
        <v>648992</v>
      </c>
      <c r="F62" s="64">
        <f>SUM(C62:D62:E62)</f>
        <v>1741072</v>
      </c>
    </row>
    <row r="63" spans="1:6" ht="26.25" customHeight="1" x14ac:dyDescent="0.25">
      <c r="A63" s="142" t="s">
        <v>161</v>
      </c>
      <c r="B63" s="64">
        <v>3828445</v>
      </c>
      <c r="C63" s="64">
        <v>390041</v>
      </c>
      <c r="D63" s="64">
        <v>363439</v>
      </c>
      <c r="E63" s="64">
        <v>547799</v>
      </c>
      <c r="F63" s="64">
        <f>SUM(C63:D63:E63)</f>
        <v>1301279</v>
      </c>
    </row>
    <row r="64" spans="1:6" ht="26.25" customHeight="1" x14ac:dyDescent="0.25">
      <c r="A64" s="142" t="s">
        <v>162</v>
      </c>
      <c r="B64" s="64">
        <v>17805078</v>
      </c>
      <c r="C64" s="64">
        <v>215288</v>
      </c>
      <c r="D64" s="64">
        <v>123312</v>
      </c>
      <c r="E64" s="64">
        <v>101193</v>
      </c>
      <c r="F64" s="64">
        <f>SUM(C64:D64:E64)</f>
        <v>439793</v>
      </c>
    </row>
    <row r="65" spans="1:6" ht="26.25" customHeight="1" x14ac:dyDescent="0.25">
      <c r="A65" s="141" t="s">
        <v>182</v>
      </c>
      <c r="B65" s="64">
        <f>SUM(B66:B76)</f>
        <v>6644921</v>
      </c>
      <c r="C65" s="64">
        <f t="shared" si="2"/>
        <v>43669</v>
      </c>
      <c r="D65" s="64">
        <f>SUM(D66,D67)</f>
        <v>43862</v>
      </c>
      <c r="E65" s="64">
        <f t="shared" si="3"/>
        <v>55566</v>
      </c>
      <c r="F65" s="64">
        <f>SUM(C65:D65:E65)</f>
        <v>143097</v>
      </c>
    </row>
    <row r="66" spans="1:6" ht="26.25" customHeight="1" x14ac:dyDescent="0.25">
      <c r="A66" s="142" t="s">
        <v>161</v>
      </c>
      <c r="B66" s="64">
        <v>53824</v>
      </c>
      <c r="C66" s="64">
        <v>35892</v>
      </c>
      <c r="D66" s="64">
        <v>16919</v>
      </c>
      <c r="E66" s="64">
        <v>12517</v>
      </c>
      <c r="F66" s="64">
        <f>SUM(C66:D66:E66)</f>
        <v>65328</v>
      </c>
    </row>
    <row r="67" spans="1:6" ht="26.25" customHeight="1" x14ac:dyDescent="0.25">
      <c r="A67" s="142" t="s">
        <v>162</v>
      </c>
      <c r="B67" s="64">
        <v>636213</v>
      </c>
      <c r="C67" s="64">
        <v>7777</v>
      </c>
      <c r="D67" s="64">
        <v>26943</v>
      </c>
      <c r="E67" s="64">
        <v>43049</v>
      </c>
      <c r="F67" s="64">
        <f>SUM(C67:D67:E67)</f>
        <v>77769</v>
      </c>
    </row>
    <row r="68" spans="1:6" ht="26.25" customHeight="1" x14ac:dyDescent="0.25">
      <c r="A68" s="141" t="s">
        <v>183</v>
      </c>
      <c r="B68" s="64">
        <f>SUM(B69)</f>
        <v>135365</v>
      </c>
      <c r="C68" s="64">
        <f t="shared" si="2"/>
        <v>580944</v>
      </c>
      <c r="D68" s="64">
        <v>14439</v>
      </c>
      <c r="E68" s="64">
        <f t="shared" si="3"/>
        <v>74221</v>
      </c>
      <c r="F68" s="64">
        <f>SUM(C68:D68:E68)</f>
        <v>669604</v>
      </c>
    </row>
    <row r="69" spans="1:6" ht="26.25" customHeight="1" x14ac:dyDescent="0.25">
      <c r="A69" s="142" t="s">
        <v>162</v>
      </c>
      <c r="B69" s="64">
        <v>135365</v>
      </c>
      <c r="C69" s="64">
        <v>12648</v>
      </c>
      <c r="D69" s="64">
        <v>7199</v>
      </c>
      <c r="E69" s="64">
        <v>12734</v>
      </c>
      <c r="F69" s="64">
        <f>SUM(C69:D69:E69)</f>
        <v>32581</v>
      </c>
    </row>
    <row r="70" spans="1:6" ht="26.25" customHeight="1" x14ac:dyDescent="0.25">
      <c r="A70" s="141" t="s">
        <v>184</v>
      </c>
      <c r="B70" s="64">
        <f t="shared" si="4"/>
        <v>2842077</v>
      </c>
      <c r="C70" s="64">
        <f t="shared" si="2"/>
        <v>568296</v>
      </c>
      <c r="D70" s="64">
        <v>369670</v>
      </c>
      <c r="E70" s="64">
        <f t="shared" si="3"/>
        <v>61487</v>
      </c>
      <c r="F70" s="64">
        <f>SUM(C70:D70:E70)</f>
        <v>999453</v>
      </c>
    </row>
    <row r="71" spans="1:6" ht="26.25" customHeight="1" x14ac:dyDescent="0.25">
      <c r="A71" s="142" t="s">
        <v>161</v>
      </c>
      <c r="B71" s="64">
        <v>2732407</v>
      </c>
      <c r="C71" s="64">
        <v>539878</v>
      </c>
      <c r="D71" s="64">
        <v>205696</v>
      </c>
      <c r="E71" s="64">
        <v>49809</v>
      </c>
      <c r="F71" s="64">
        <f>SUM(C71:D71:E71)</f>
        <v>795383</v>
      </c>
    </row>
    <row r="72" spans="1:6" ht="26.25" customHeight="1" x14ac:dyDescent="0.25">
      <c r="A72" s="142" t="s">
        <v>162</v>
      </c>
      <c r="B72" s="64">
        <v>109670</v>
      </c>
      <c r="C72" s="64">
        <v>28418</v>
      </c>
      <c r="D72" s="64">
        <v>12779</v>
      </c>
      <c r="E72" s="64">
        <v>11678</v>
      </c>
      <c r="F72" s="64">
        <f>SUM(C72:D72:E72)</f>
        <v>52875</v>
      </c>
    </row>
    <row r="73" spans="1:6" ht="26.25" customHeight="1" x14ac:dyDescent="0.25">
      <c r="A73" s="65"/>
      <c r="B73" s="92"/>
      <c r="C73" s="66"/>
      <c r="D73" s="66"/>
      <c r="E73" s="92"/>
      <c r="F73" s="92"/>
    </row>
    <row r="74" spans="1:6" ht="26.25" customHeight="1" x14ac:dyDescent="0.25">
      <c r="A74" s="65"/>
      <c r="B74" s="66"/>
      <c r="C74" s="66"/>
      <c r="D74" s="66"/>
      <c r="E74" s="66"/>
      <c r="F74" s="66"/>
    </row>
    <row r="75" spans="1:6" ht="26.25" customHeight="1" x14ac:dyDescent="0.25">
      <c r="A75" s="65"/>
      <c r="B75" s="66"/>
      <c r="C75" s="66"/>
      <c r="D75" s="66"/>
      <c r="E75" s="66"/>
      <c r="F75" s="66"/>
    </row>
  </sheetData>
  <mergeCells count="3">
    <mergeCell ref="A5:A6"/>
    <mergeCell ref="B5:B6"/>
    <mergeCell ref="C5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263A-38FC-4BA6-95D7-4C38A3CFA4FC}">
  <dimension ref="A1:F35"/>
  <sheetViews>
    <sheetView workbookViewId="0">
      <selection activeCell="J4" sqref="J4"/>
    </sheetView>
  </sheetViews>
  <sheetFormatPr defaultRowHeight="15" x14ac:dyDescent="0.25"/>
  <cols>
    <col min="1" max="1" width="57.42578125" bestFit="1" customWidth="1"/>
    <col min="2" max="2" width="16.42578125" customWidth="1"/>
    <col min="3" max="3" width="15.85546875" customWidth="1"/>
    <col min="4" max="4" width="14" customWidth="1"/>
    <col min="5" max="5" width="17.42578125" customWidth="1"/>
    <col min="10" max="10" width="14.7109375" customWidth="1"/>
    <col min="11" max="11" width="13.5703125" customWidth="1"/>
  </cols>
  <sheetData>
    <row r="1" spans="1:6" ht="23.25" x14ac:dyDescent="0.25">
      <c r="B1" s="2" t="s">
        <v>255</v>
      </c>
    </row>
    <row r="2" spans="1:6" ht="23.25" x14ac:dyDescent="0.25">
      <c r="B2" s="2" t="s">
        <v>185</v>
      </c>
    </row>
    <row r="3" spans="1:6" ht="23.25" x14ac:dyDescent="0.25">
      <c r="B3" s="2" t="s">
        <v>155</v>
      </c>
    </row>
    <row r="4" spans="1:6" ht="23.25" x14ac:dyDescent="0.25">
      <c r="B4" s="2" t="s">
        <v>186</v>
      </c>
    </row>
    <row r="5" spans="1:6" ht="15.75" thickBot="1" x14ac:dyDescent="0.3">
      <c r="F5" s="68" t="s">
        <v>187</v>
      </c>
    </row>
    <row r="6" spans="1:6" ht="61.5" thickTop="1" thickBot="1" x14ac:dyDescent="0.3">
      <c r="A6" s="69" t="s">
        <v>188</v>
      </c>
      <c r="B6" s="69" t="s">
        <v>189</v>
      </c>
      <c r="C6" s="69" t="s">
        <v>190</v>
      </c>
      <c r="D6" s="69" t="s">
        <v>191</v>
      </c>
      <c r="E6" s="69" t="s">
        <v>192</v>
      </c>
    </row>
    <row r="7" spans="1:6" s="1" customFormat="1" ht="15.75" thickTop="1" x14ac:dyDescent="0.25">
      <c r="A7" s="70" t="s">
        <v>127</v>
      </c>
      <c r="B7" s="71">
        <f>SUM(B8,B15,B18,B26)</f>
        <v>8279178</v>
      </c>
      <c r="C7" s="71">
        <f t="shared" ref="C7:E7" si="0">SUM(C8,C15,C18,C26)</f>
        <v>5813479.4999999991</v>
      </c>
      <c r="D7" s="71">
        <f t="shared" si="0"/>
        <v>5539513</v>
      </c>
      <c r="E7" s="71">
        <f t="shared" si="0"/>
        <v>2739665</v>
      </c>
    </row>
    <row r="8" spans="1:6" s="1" customFormat="1" x14ac:dyDescent="0.25">
      <c r="A8" s="63" t="s">
        <v>193</v>
      </c>
      <c r="B8" s="64">
        <f>SUM(B9:B14)</f>
        <v>280704</v>
      </c>
      <c r="C8" s="64">
        <f t="shared" ref="C8:E8" si="1">SUM(C9:C14)</f>
        <v>172813.8</v>
      </c>
      <c r="D8" s="64">
        <f t="shared" si="1"/>
        <v>160826</v>
      </c>
      <c r="E8" s="64">
        <f t="shared" si="1"/>
        <v>119878</v>
      </c>
    </row>
    <row r="9" spans="1:6" s="1" customFormat="1" x14ac:dyDescent="0.25">
      <c r="A9" s="74" t="s">
        <v>270</v>
      </c>
      <c r="B9" s="144">
        <f>SUM(D9,E9)</f>
        <v>26517</v>
      </c>
      <c r="C9" s="144">
        <f>D9+(E9*10%)</f>
        <v>26517</v>
      </c>
      <c r="D9" s="144">
        <v>26517</v>
      </c>
      <c r="E9" s="64">
        <v>0</v>
      </c>
    </row>
    <row r="10" spans="1:6" x14ac:dyDescent="0.25">
      <c r="A10" s="72" t="s">
        <v>194</v>
      </c>
      <c r="B10" s="66">
        <f>SUM(D10,E10)</f>
        <v>186076</v>
      </c>
      <c r="C10" s="66">
        <f>D10+(E10*10%)</f>
        <v>100585</v>
      </c>
      <c r="D10" s="66">
        <v>91086</v>
      </c>
      <c r="E10" s="73">
        <v>94990</v>
      </c>
    </row>
    <row r="11" spans="1:6" x14ac:dyDescent="0.25">
      <c r="A11" s="74" t="s">
        <v>195</v>
      </c>
      <c r="B11" s="66">
        <f t="shared" ref="B11:B14" si="2">SUM(D11,E11)</f>
        <v>12240</v>
      </c>
      <c r="C11" s="66">
        <f>D11+(E11*10%)</f>
        <v>1224</v>
      </c>
      <c r="D11" s="73">
        <v>0</v>
      </c>
      <c r="E11" s="66">
        <v>12240</v>
      </c>
    </row>
    <row r="12" spans="1:6" x14ac:dyDescent="0.25">
      <c r="A12" s="74" t="s">
        <v>196</v>
      </c>
      <c r="B12" s="66">
        <f t="shared" si="2"/>
        <v>13259</v>
      </c>
      <c r="C12" s="66">
        <f t="shared" ref="C12:C35" si="3">D12+(E12*10%)</f>
        <v>13259</v>
      </c>
      <c r="D12" s="66">
        <v>13259</v>
      </c>
      <c r="E12" s="73">
        <v>0</v>
      </c>
    </row>
    <row r="13" spans="1:6" x14ac:dyDescent="0.25">
      <c r="A13" s="74" t="s">
        <v>197</v>
      </c>
      <c r="B13" s="66">
        <f t="shared" si="2"/>
        <v>29964</v>
      </c>
      <c r="C13" s="66">
        <f t="shared" si="3"/>
        <v>29964</v>
      </c>
      <c r="D13" s="66">
        <v>29964</v>
      </c>
      <c r="E13" s="73">
        <v>0</v>
      </c>
    </row>
    <row r="14" spans="1:6" x14ac:dyDescent="0.25">
      <c r="A14" s="74" t="s">
        <v>198</v>
      </c>
      <c r="B14" s="66">
        <f t="shared" si="2"/>
        <v>12648</v>
      </c>
      <c r="C14" s="66">
        <f t="shared" si="3"/>
        <v>1264.8000000000002</v>
      </c>
      <c r="D14" s="73">
        <v>0</v>
      </c>
      <c r="E14" s="66">
        <v>12648</v>
      </c>
    </row>
    <row r="15" spans="1:6" s="1" customFormat="1" x14ac:dyDescent="0.25">
      <c r="A15" s="63" t="s">
        <v>199</v>
      </c>
      <c r="B15" s="64">
        <f>SUM(B16:B17)</f>
        <v>410889</v>
      </c>
      <c r="C15" s="64">
        <f t="shared" ref="C15:E15" si="4">SUM(C16:C17)</f>
        <v>97224.599999999991</v>
      </c>
      <c r="D15" s="64">
        <f t="shared" si="4"/>
        <v>62373</v>
      </c>
      <c r="E15" s="64">
        <f t="shared" si="4"/>
        <v>348516</v>
      </c>
    </row>
    <row r="16" spans="1:6" x14ac:dyDescent="0.25">
      <c r="A16" s="74" t="s">
        <v>200</v>
      </c>
      <c r="B16" s="66">
        <f>SUM(D16,E16)</f>
        <v>340817</v>
      </c>
      <c r="C16" s="66">
        <f t="shared" si="3"/>
        <v>90217.4</v>
      </c>
      <c r="D16" s="66">
        <v>62373</v>
      </c>
      <c r="E16" s="66">
        <v>278444</v>
      </c>
    </row>
    <row r="17" spans="1:5" x14ac:dyDescent="0.25">
      <c r="A17" s="74" t="s">
        <v>201</v>
      </c>
      <c r="B17" s="66">
        <f>SUM(D17,E17)</f>
        <v>70072</v>
      </c>
      <c r="C17" s="66">
        <f t="shared" si="3"/>
        <v>7007.2000000000007</v>
      </c>
      <c r="D17" s="73">
        <v>0</v>
      </c>
      <c r="E17" s="66">
        <v>70072</v>
      </c>
    </row>
    <row r="18" spans="1:5" s="1" customFormat="1" x14ac:dyDescent="0.25">
      <c r="A18" s="63" t="s">
        <v>202</v>
      </c>
      <c r="B18" s="64">
        <f>SUM(B19:B25)</f>
        <v>1612114</v>
      </c>
      <c r="C18" s="64">
        <f t="shared" ref="C18:E18" si="5">SUM(C19:C25)</f>
        <v>1007726.2</v>
      </c>
      <c r="D18" s="64">
        <f t="shared" si="5"/>
        <v>940572</v>
      </c>
      <c r="E18" s="64">
        <f t="shared" si="5"/>
        <v>671542</v>
      </c>
    </row>
    <row r="19" spans="1:5" x14ac:dyDescent="0.25">
      <c r="A19" s="74" t="s">
        <v>203</v>
      </c>
      <c r="B19" s="66">
        <f>SUM(D19,E19)</f>
        <v>49039</v>
      </c>
      <c r="C19" s="66">
        <f t="shared" si="3"/>
        <v>4903.9000000000005</v>
      </c>
      <c r="D19" s="73">
        <v>0</v>
      </c>
      <c r="E19" s="66">
        <v>49039</v>
      </c>
    </row>
    <row r="20" spans="1:5" x14ac:dyDescent="0.25">
      <c r="A20" s="74" t="s">
        <v>204</v>
      </c>
      <c r="B20" s="66">
        <f t="shared" ref="B20:B25" si="6">SUM(D20,E20)</f>
        <v>1279949</v>
      </c>
      <c r="C20" s="66">
        <f t="shared" si="3"/>
        <v>760894.7</v>
      </c>
      <c r="D20" s="66">
        <v>703222</v>
      </c>
      <c r="E20" s="66">
        <v>576727</v>
      </c>
    </row>
    <row r="21" spans="1:5" x14ac:dyDescent="0.25">
      <c r="A21" s="74" t="s">
        <v>205</v>
      </c>
      <c r="B21" s="66">
        <f t="shared" si="6"/>
        <v>147403</v>
      </c>
      <c r="C21" s="66">
        <f t="shared" si="3"/>
        <v>147403</v>
      </c>
      <c r="D21" s="66">
        <v>147403</v>
      </c>
      <c r="E21" s="73">
        <v>0</v>
      </c>
    </row>
    <row r="22" spans="1:5" x14ac:dyDescent="0.25">
      <c r="A22" s="74" t="s">
        <v>206</v>
      </c>
      <c r="B22" s="66">
        <f t="shared" si="6"/>
        <v>28555</v>
      </c>
      <c r="C22" s="66">
        <f t="shared" si="3"/>
        <v>6060.4</v>
      </c>
      <c r="D22" s="66">
        <v>3561</v>
      </c>
      <c r="E22" s="66">
        <v>24994</v>
      </c>
    </row>
    <row r="23" spans="1:5" x14ac:dyDescent="0.25">
      <c r="A23" s="74" t="s">
        <v>207</v>
      </c>
      <c r="B23" s="66">
        <f t="shared" si="6"/>
        <v>38561</v>
      </c>
      <c r="C23" s="66">
        <f t="shared" si="3"/>
        <v>38561</v>
      </c>
      <c r="D23" s="66">
        <v>38561</v>
      </c>
      <c r="E23" s="73">
        <v>0</v>
      </c>
    </row>
    <row r="24" spans="1:5" x14ac:dyDescent="0.25">
      <c r="A24" s="74" t="s">
        <v>208</v>
      </c>
      <c r="B24" s="66">
        <f t="shared" si="6"/>
        <v>24938</v>
      </c>
      <c r="C24" s="66">
        <f t="shared" si="3"/>
        <v>13233.5</v>
      </c>
      <c r="D24" s="66">
        <v>11933</v>
      </c>
      <c r="E24" s="66">
        <v>13005</v>
      </c>
    </row>
    <row r="25" spans="1:5" x14ac:dyDescent="0.25">
      <c r="A25" s="74" t="s">
        <v>209</v>
      </c>
      <c r="B25" s="66">
        <f t="shared" si="6"/>
        <v>43669</v>
      </c>
      <c r="C25" s="66">
        <f t="shared" si="3"/>
        <v>36669.699999999997</v>
      </c>
      <c r="D25" s="66">
        <v>35892</v>
      </c>
      <c r="E25" s="66">
        <v>7777</v>
      </c>
    </row>
    <row r="26" spans="1:5" s="1" customFormat="1" x14ac:dyDescent="0.25">
      <c r="A26" s="63" t="s">
        <v>210</v>
      </c>
      <c r="B26" s="64">
        <f>SUM(B27:B35)</f>
        <v>5975471</v>
      </c>
      <c r="C26" s="64">
        <f>SUM(C27:C35)</f>
        <v>4535714.8999999994</v>
      </c>
      <c r="D26" s="64">
        <f>SUM(D27:D35)</f>
        <v>4375742</v>
      </c>
      <c r="E26" s="64">
        <f>SUM(E27:E35)</f>
        <v>1599729</v>
      </c>
    </row>
    <row r="27" spans="1:5" x14ac:dyDescent="0.25">
      <c r="A27" s="74" t="s">
        <v>211</v>
      </c>
      <c r="B27" s="66">
        <f t="shared" ref="B27:B35" si="7">SUM(D27,E27)</f>
        <v>1009892</v>
      </c>
      <c r="C27" s="66">
        <f t="shared" si="3"/>
        <v>786624.5</v>
      </c>
      <c r="D27" s="66">
        <v>761817</v>
      </c>
      <c r="E27" s="66">
        <v>248075</v>
      </c>
    </row>
    <row r="28" spans="1:5" x14ac:dyDescent="0.25">
      <c r="A28" s="74" t="s">
        <v>212</v>
      </c>
      <c r="B28" s="66">
        <f t="shared" si="7"/>
        <v>174036</v>
      </c>
      <c r="C28" s="66">
        <f t="shared" si="3"/>
        <v>148663.20000000001</v>
      </c>
      <c r="D28" s="66">
        <v>145844</v>
      </c>
      <c r="E28" s="66">
        <v>28192</v>
      </c>
    </row>
    <row r="29" spans="1:5" x14ac:dyDescent="0.25">
      <c r="A29" s="74" t="s">
        <v>213</v>
      </c>
      <c r="B29" s="66">
        <f t="shared" si="7"/>
        <v>396322</v>
      </c>
      <c r="C29" s="66">
        <f t="shared" si="3"/>
        <v>193054.3</v>
      </c>
      <c r="D29" s="66">
        <v>170469</v>
      </c>
      <c r="E29" s="66">
        <v>225853</v>
      </c>
    </row>
    <row r="30" spans="1:5" x14ac:dyDescent="0.25">
      <c r="A30" s="74" t="s">
        <v>214</v>
      </c>
      <c r="B30" s="66">
        <f t="shared" si="7"/>
        <v>692044</v>
      </c>
      <c r="C30" s="66">
        <f t="shared" si="3"/>
        <v>541514.5</v>
      </c>
      <c r="D30" s="66">
        <v>524789</v>
      </c>
      <c r="E30" s="66">
        <v>167255</v>
      </c>
    </row>
    <row r="31" spans="1:5" x14ac:dyDescent="0.25">
      <c r="A31" s="74" t="s">
        <v>215</v>
      </c>
      <c r="B31" s="66">
        <f t="shared" si="7"/>
        <v>144981</v>
      </c>
      <c r="C31" s="66">
        <f t="shared" si="3"/>
        <v>17204.400000000001</v>
      </c>
      <c r="D31" s="66">
        <v>3007</v>
      </c>
      <c r="E31" s="66">
        <v>141974</v>
      </c>
    </row>
    <row r="32" spans="1:5" x14ac:dyDescent="0.25">
      <c r="A32" s="74" t="s">
        <v>216</v>
      </c>
      <c r="B32" s="66">
        <f t="shared" si="7"/>
        <v>2320969</v>
      </c>
      <c r="C32" s="66">
        <f t="shared" si="3"/>
        <v>1869558.7</v>
      </c>
      <c r="D32" s="66">
        <v>1819402</v>
      </c>
      <c r="E32" s="66">
        <v>501567</v>
      </c>
    </row>
    <row r="33" spans="1:5" x14ac:dyDescent="0.25">
      <c r="A33" s="74" t="s">
        <v>217</v>
      </c>
      <c r="B33" s="66">
        <f t="shared" si="7"/>
        <v>63602</v>
      </c>
      <c r="C33" s="66">
        <f t="shared" si="3"/>
        <v>24805.7</v>
      </c>
      <c r="D33" s="66">
        <v>20495</v>
      </c>
      <c r="E33" s="66">
        <v>43107</v>
      </c>
    </row>
    <row r="34" spans="1:5" x14ac:dyDescent="0.25">
      <c r="A34" s="74" t="s">
        <v>118</v>
      </c>
      <c r="B34" s="66">
        <f t="shared" si="7"/>
        <v>605329</v>
      </c>
      <c r="C34" s="66">
        <f t="shared" si="3"/>
        <v>411569.8</v>
      </c>
      <c r="D34" s="66">
        <v>390041</v>
      </c>
      <c r="E34" s="66">
        <v>215288</v>
      </c>
    </row>
    <row r="35" spans="1:5" x14ac:dyDescent="0.25">
      <c r="A35" s="74" t="s">
        <v>218</v>
      </c>
      <c r="B35" s="66">
        <f t="shared" si="7"/>
        <v>568296</v>
      </c>
      <c r="C35" s="66">
        <f t="shared" si="3"/>
        <v>542719.80000000005</v>
      </c>
      <c r="D35" s="66">
        <v>539878</v>
      </c>
      <c r="E35" s="66">
        <v>28418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DDA5-B9AF-41E8-94E4-2CFB185D750F}">
  <dimension ref="A1:I45"/>
  <sheetViews>
    <sheetView workbookViewId="0">
      <selection activeCell="D1" sqref="D1"/>
    </sheetView>
  </sheetViews>
  <sheetFormatPr defaultRowHeight="15" x14ac:dyDescent="0.25"/>
  <cols>
    <col min="1" max="1" width="56.5703125" style="56" customWidth="1"/>
    <col min="2" max="2" width="17.42578125" style="75" customWidth="1"/>
    <col min="3" max="3" width="11.42578125" style="75" customWidth="1"/>
    <col min="4" max="4" width="12.140625" style="75" customWidth="1"/>
    <col min="5" max="5" width="13.140625" style="75" customWidth="1"/>
    <col min="6" max="6" width="19.5703125" style="75" customWidth="1"/>
    <col min="7" max="7" width="21" style="75" customWidth="1"/>
  </cols>
  <sheetData>
    <row r="1" spans="1:9" ht="23.25" x14ac:dyDescent="0.25">
      <c r="C1"/>
      <c r="D1" s="2" t="s">
        <v>255</v>
      </c>
      <c r="E1"/>
    </row>
    <row r="2" spans="1:9" ht="23.25" x14ac:dyDescent="0.25">
      <c r="C2"/>
      <c r="D2" s="2" t="s">
        <v>219</v>
      </c>
      <c r="E2"/>
    </row>
    <row r="3" spans="1:9" ht="23.25" x14ac:dyDescent="0.25">
      <c r="C3"/>
      <c r="D3" s="2" t="s">
        <v>220</v>
      </c>
      <c r="E3"/>
    </row>
    <row r="4" spans="1:9" ht="23.25" x14ac:dyDescent="0.25">
      <c r="C4"/>
      <c r="D4" s="2" t="s">
        <v>221</v>
      </c>
      <c r="E4"/>
    </row>
    <row r="5" spans="1:9" ht="15.75" thickBot="1" x14ac:dyDescent="0.3"/>
    <row r="6" spans="1:9" s="79" customFormat="1" ht="93.75" customHeight="1" thickTop="1" x14ac:dyDescent="0.25">
      <c r="A6" s="180" t="s">
        <v>188</v>
      </c>
      <c r="B6" s="183" t="s">
        <v>222</v>
      </c>
      <c r="C6" s="183" t="s">
        <v>223</v>
      </c>
      <c r="D6" s="183"/>
      <c r="E6" s="183"/>
      <c r="F6" s="76" t="s">
        <v>224</v>
      </c>
      <c r="G6" s="77" t="s">
        <v>225</v>
      </c>
      <c r="H6" s="78"/>
      <c r="I6" s="78"/>
    </row>
    <row r="7" spans="1:9" s="1" customFormat="1" ht="53.25" customHeight="1" x14ac:dyDescent="0.25">
      <c r="A7" s="181"/>
      <c r="B7" s="184"/>
      <c r="C7" s="184" t="s">
        <v>226</v>
      </c>
      <c r="D7" s="184"/>
      <c r="E7" s="184"/>
      <c r="F7" s="186" t="s">
        <v>226</v>
      </c>
      <c r="G7" s="178" t="s">
        <v>226</v>
      </c>
    </row>
    <row r="8" spans="1:9" s="1" customFormat="1" ht="71.25" customHeight="1" thickBot="1" x14ac:dyDescent="0.3">
      <c r="A8" s="182"/>
      <c r="B8" s="185"/>
      <c r="C8" s="80" t="s">
        <v>105</v>
      </c>
      <c r="D8" s="80" t="s">
        <v>227</v>
      </c>
      <c r="E8" s="80" t="s">
        <v>107</v>
      </c>
      <c r="F8" s="187"/>
      <c r="G8" s="179"/>
    </row>
    <row r="9" spans="1:9" s="1" customFormat="1" ht="18.75" customHeight="1" thickTop="1" x14ac:dyDescent="0.25">
      <c r="A9" s="70" t="s">
        <v>127</v>
      </c>
      <c r="B9" s="71">
        <f t="shared" ref="B9:G9" si="0">SUM(B10,B18,B22,B31,B41)</f>
        <v>13223011</v>
      </c>
      <c r="C9" s="71">
        <f t="shared" si="0"/>
        <v>4211166</v>
      </c>
      <c r="D9" s="71">
        <f t="shared" si="0"/>
        <v>694575</v>
      </c>
      <c r="E9" s="71">
        <f t="shared" si="0"/>
        <v>1268280</v>
      </c>
      <c r="F9" s="71">
        <f t="shared" si="0"/>
        <v>5571333</v>
      </c>
      <c r="G9" s="71">
        <f t="shared" si="0"/>
        <v>1477657</v>
      </c>
    </row>
    <row r="10" spans="1:9" s="1" customFormat="1" ht="18.75" customHeight="1" x14ac:dyDescent="0.25">
      <c r="A10" s="63" t="s">
        <v>193</v>
      </c>
      <c r="B10" s="64">
        <f>SUM(B12:B17)</f>
        <v>139777</v>
      </c>
      <c r="C10" s="64">
        <f t="shared" ref="C10:G10" si="1">SUM(C12:C17)</f>
        <v>0</v>
      </c>
      <c r="D10" s="64">
        <f t="shared" si="1"/>
        <v>0</v>
      </c>
      <c r="E10" s="64">
        <f t="shared" si="1"/>
        <v>0</v>
      </c>
      <c r="F10" s="64">
        <f t="shared" si="1"/>
        <v>139777</v>
      </c>
      <c r="G10" s="64">
        <f t="shared" si="1"/>
        <v>0</v>
      </c>
    </row>
    <row r="11" spans="1:9" s="1" customFormat="1" ht="18.75" customHeight="1" x14ac:dyDescent="0.25">
      <c r="A11" s="74" t="s">
        <v>270</v>
      </c>
      <c r="B11" s="64">
        <f>SUM(C11:G11)</f>
        <v>0</v>
      </c>
      <c r="C11" s="64">
        <v>0</v>
      </c>
      <c r="D11" s="64"/>
      <c r="E11" s="64"/>
      <c r="F11" s="64"/>
      <c r="G11" s="64"/>
    </row>
    <row r="12" spans="1:9" ht="18.75" customHeight="1" x14ac:dyDescent="0.25">
      <c r="A12" s="72" t="s">
        <v>194</v>
      </c>
      <c r="B12" s="66">
        <f>SUM(C12:G12)</f>
        <v>95253</v>
      </c>
      <c r="C12" s="66">
        <v>0</v>
      </c>
      <c r="D12" s="66"/>
      <c r="E12" s="66"/>
      <c r="F12" s="66">
        <v>95253</v>
      </c>
      <c r="G12" s="66"/>
    </row>
    <row r="13" spans="1:9" ht="18.75" customHeight="1" x14ac:dyDescent="0.25">
      <c r="A13" s="74" t="s">
        <v>195</v>
      </c>
      <c r="B13" s="66">
        <f t="shared" ref="B13:B29" si="2">SUM(C13:G13)</f>
        <v>2846</v>
      </c>
      <c r="C13" s="66">
        <v>0</v>
      </c>
      <c r="D13" s="66"/>
      <c r="E13" s="66"/>
      <c r="F13" s="66">
        <v>2846</v>
      </c>
      <c r="G13" s="66"/>
    </row>
    <row r="14" spans="1:9" ht="18.75" customHeight="1" x14ac:dyDescent="0.25">
      <c r="A14" s="74" t="s">
        <v>196</v>
      </c>
      <c r="B14" s="66">
        <f t="shared" si="2"/>
        <v>8910</v>
      </c>
      <c r="C14" s="66">
        <v>0</v>
      </c>
      <c r="D14" s="66"/>
      <c r="E14" s="66"/>
      <c r="F14" s="66">
        <v>8910</v>
      </c>
      <c r="G14" s="66"/>
    </row>
    <row r="15" spans="1:9" ht="18.75" customHeight="1" x14ac:dyDescent="0.25">
      <c r="A15" s="74" t="s">
        <v>197</v>
      </c>
      <c r="B15" s="66">
        <f t="shared" si="2"/>
        <v>26630</v>
      </c>
      <c r="C15" s="66">
        <v>0</v>
      </c>
      <c r="D15" s="66"/>
      <c r="E15" s="66"/>
      <c r="F15" s="66">
        <v>26630</v>
      </c>
      <c r="G15" s="66"/>
    </row>
    <row r="16" spans="1:9" ht="18.75" customHeight="1" x14ac:dyDescent="0.25">
      <c r="A16" s="74" t="s">
        <v>228</v>
      </c>
      <c r="B16" s="66">
        <f t="shared" si="2"/>
        <v>0</v>
      </c>
      <c r="C16" s="66">
        <v>0</v>
      </c>
      <c r="D16" s="66"/>
      <c r="E16" s="66"/>
      <c r="F16" s="66">
        <v>0</v>
      </c>
      <c r="G16" s="66"/>
    </row>
    <row r="17" spans="1:7" ht="18.75" customHeight="1" x14ac:dyDescent="0.25">
      <c r="A17" s="74" t="s">
        <v>198</v>
      </c>
      <c r="B17" s="66">
        <f t="shared" si="2"/>
        <v>6138</v>
      </c>
      <c r="C17" s="66">
        <v>0</v>
      </c>
      <c r="D17" s="66"/>
      <c r="E17" s="66"/>
      <c r="F17" s="66">
        <v>6138</v>
      </c>
      <c r="G17" s="66"/>
    </row>
    <row r="18" spans="1:7" s="1" customFormat="1" ht="18.75" customHeight="1" x14ac:dyDescent="0.25">
      <c r="A18" s="63" t="s">
        <v>199</v>
      </c>
      <c r="B18" s="64">
        <f>SUM(B19:B21)</f>
        <v>56290</v>
      </c>
      <c r="C18" s="64">
        <f t="shared" ref="C18:G18" si="3">SUM(C19:C21)</f>
        <v>22600</v>
      </c>
      <c r="D18" s="64">
        <f t="shared" si="3"/>
        <v>0</v>
      </c>
      <c r="E18" s="64">
        <f t="shared" si="3"/>
        <v>0</v>
      </c>
      <c r="F18" s="64">
        <f t="shared" si="3"/>
        <v>33690</v>
      </c>
      <c r="G18" s="64">
        <f t="shared" si="3"/>
        <v>0</v>
      </c>
    </row>
    <row r="19" spans="1:7" ht="18.75" customHeight="1" x14ac:dyDescent="0.25">
      <c r="A19" s="74" t="s">
        <v>229</v>
      </c>
      <c r="B19" s="66">
        <f t="shared" si="2"/>
        <v>17600</v>
      </c>
      <c r="C19" s="66">
        <v>17600</v>
      </c>
      <c r="D19" s="66"/>
      <c r="E19" s="66"/>
      <c r="F19" s="66">
        <v>0</v>
      </c>
      <c r="G19" s="66"/>
    </row>
    <row r="20" spans="1:7" ht="18.75" customHeight="1" x14ac:dyDescent="0.25">
      <c r="A20" s="74" t="s">
        <v>200</v>
      </c>
      <c r="B20" s="66">
        <f t="shared" si="2"/>
        <v>31709</v>
      </c>
      <c r="C20" s="66">
        <v>5000</v>
      </c>
      <c r="D20" s="66"/>
      <c r="E20" s="66"/>
      <c r="F20" s="66">
        <v>26709</v>
      </c>
      <c r="G20" s="66"/>
    </row>
    <row r="21" spans="1:7" ht="18.75" customHeight="1" x14ac:dyDescent="0.25">
      <c r="A21" s="74" t="s">
        <v>201</v>
      </c>
      <c r="B21" s="66">
        <f t="shared" si="2"/>
        <v>6981</v>
      </c>
      <c r="C21" s="66">
        <v>0</v>
      </c>
      <c r="D21" s="66"/>
      <c r="E21" s="66"/>
      <c r="F21" s="66">
        <v>6981</v>
      </c>
      <c r="G21" s="66"/>
    </row>
    <row r="22" spans="1:7" s="1" customFormat="1" ht="18.75" customHeight="1" x14ac:dyDescent="0.25">
      <c r="A22" s="63" t="s">
        <v>202</v>
      </c>
      <c r="B22" s="64">
        <f>SUM(B23:B30)</f>
        <v>972150</v>
      </c>
      <c r="C22" s="64">
        <f t="shared" ref="C22:G22" si="4">SUM(C23:C30)</f>
        <v>110000</v>
      </c>
      <c r="D22" s="64">
        <f t="shared" si="4"/>
        <v>0</v>
      </c>
      <c r="E22" s="64">
        <f t="shared" si="4"/>
        <v>0</v>
      </c>
      <c r="F22" s="64">
        <f t="shared" si="4"/>
        <v>862150</v>
      </c>
      <c r="G22" s="64">
        <f t="shared" si="4"/>
        <v>0</v>
      </c>
    </row>
    <row r="23" spans="1:7" ht="18.75" customHeight="1" x14ac:dyDescent="0.25">
      <c r="A23" s="74" t="s">
        <v>203</v>
      </c>
      <c r="B23" s="66">
        <f t="shared" si="2"/>
        <v>6330</v>
      </c>
      <c r="C23" s="66">
        <v>0</v>
      </c>
      <c r="D23" s="66"/>
      <c r="E23" s="66"/>
      <c r="F23" s="66">
        <v>6330</v>
      </c>
      <c r="G23" s="66"/>
    </row>
    <row r="24" spans="1:7" ht="18.75" customHeight="1" x14ac:dyDescent="0.25">
      <c r="A24" s="74" t="s">
        <v>204</v>
      </c>
      <c r="B24" s="66">
        <f t="shared" si="2"/>
        <v>547385</v>
      </c>
      <c r="C24" s="66">
        <v>40000</v>
      </c>
      <c r="D24" s="66"/>
      <c r="E24" s="66"/>
      <c r="F24" s="66">
        <v>507385</v>
      </c>
      <c r="G24" s="66"/>
    </row>
    <row r="25" spans="1:7" ht="18.75" customHeight="1" x14ac:dyDescent="0.25">
      <c r="A25" s="74" t="s">
        <v>205</v>
      </c>
      <c r="B25" s="66">
        <f t="shared" si="2"/>
        <v>248136</v>
      </c>
      <c r="C25" s="66">
        <v>60000</v>
      </c>
      <c r="D25" s="66"/>
      <c r="E25" s="66"/>
      <c r="F25" s="66">
        <v>188136</v>
      </c>
      <c r="G25" s="66"/>
    </row>
    <row r="26" spans="1:7" ht="18.75" customHeight="1" x14ac:dyDescent="0.25">
      <c r="A26" s="74" t="s">
        <v>206</v>
      </c>
      <c r="B26" s="66">
        <f t="shared" si="2"/>
        <v>8017</v>
      </c>
      <c r="C26" s="66"/>
      <c r="D26" s="66"/>
      <c r="E26" s="66"/>
      <c r="F26" s="66">
        <v>8017</v>
      </c>
      <c r="G26" s="66"/>
    </row>
    <row r="27" spans="1:7" ht="18.75" customHeight="1" x14ac:dyDescent="0.25">
      <c r="A27" s="74" t="s">
        <v>207</v>
      </c>
      <c r="B27" s="66">
        <f t="shared" si="2"/>
        <v>25547</v>
      </c>
      <c r="C27" s="66"/>
      <c r="D27" s="66"/>
      <c r="E27" s="66"/>
      <c r="F27" s="66">
        <v>25547</v>
      </c>
      <c r="G27" s="66"/>
    </row>
    <row r="28" spans="1:7" ht="18.75" customHeight="1" x14ac:dyDescent="0.25">
      <c r="A28" s="74" t="s">
        <v>208</v>
      </c>
      <c r="B28" s="66">
        <f t="shared" si="2"/>
        <v>13554</v>
      </c>
      <c r="C28" s="66"/>
      <c r="D28" s="66"/>
      <c r="E28" s="66"/>
      <c r="F28" s="66">
        <v>13554</v>
      </c>
      <c r="G28" s="66"/>
    </row>
    <row r="29" spans="1:7" ht="18.75" customHeight="1" x14ac:dyDescent="0.25">
      <c r="A29" s="74" t="s">
        <v>230</v>
      </c>
      <c r="B29" s="66">
        <f t="shared" si="2"/>
        <v>0</v>
      </c>
      <c r="C29" s="66"/>
      <c r="D29" s="66"/>
      <c r="E29" s="66"/>
      <c r="F29" s="81">
        <v>0</v>
      </c>
      <c r="G29" s="66"/>
    </row>
    <row r="30" spans="1:7" ht="18.75" customHeight="1" x14ac:dyDescent="0.25">
      <c r="A30" s="74" t="s">
        <v>209</v>
      </c>
      <c r="B30" s="66">
        <f>SUM(C30:G30)</f>
        <v>123181</v>
      </c>
      <c r="C30" s="66">
        <v>10000</v>
      </c>
      <c r="D30" s="66"/>
      <c r="E30" s="66"/>
      <c r="F30" s="66">
        <v>113181</v>
      </c>
      <c r="G30" s="66"/>
    </row>
    <row r="31" spans="1:7" s="1" customFormat="1" ht="18.75" customHeight="1" x14ac:dyDescent="0.25">
      <c r="A31" s="63" t="s">
        <v>210</v>
      </c>
      <c r="B31" s="64">
        <f t="shared" ref="B31:G31" si="5">SUM(B32:B40)</f>
        <v>5074716</v>
      </c>
      <c r="C31" s="64">
        <f t="shared" si="5"/>
        <v>539000</v>
      </c>
      <c r="D31" s="64">
        <f t="shared" si="5"/>
        <v>0</v>
      </c>
      <c r="E31" s="64">
        <f t="shared" si="5"/>
        <v>0</v>
      </c>
      <c r="F31" s="64">
        <f t="shared" si="5"/>
        <v>4535716</v>
      </c>
      <c r="G31" s="64">
        <f t="shared" si="5"/>
        <v>0</v>
      </c>
    </row>
    <row r="32" spans="1:7" ht="18.75" customHeight="1" x14ac:dyDescent="0.25">
      <c r="A32" s="74" t="s">
        <v>211</v>
      </c>
      <c r="B32" s="66">
        <f t="shared" ref="B32:B40" si="6">SUM(C32:G32)</f>
        <v>786625</v>
      </c>
      <c r="C32" s="66">
        <v>0</v>
      </c>
      <c r="D32" s="66"/>
      <c r="E32" s="66"/>
      <c r="F32" s="66">
        <v>786625</v>
      </c>
      <c r="G32" s="66"/>
    </row>
    <row r="33" spans="1:7" ht="18.75" customHeight="1" x14ac:dyDescent="0.25">
      <c r="A33" s="74" t="s">
        <v>212</v>
      </c>
      <c r="B33" s="66">
        <f t="shared" si="6"/>
        <v>148664</v>
      </c>
      <c r="C33" s="66">
        <v>0</v>
      </c>
      <c r="D33" s="66"/>
      <c r="E33" s="66"/>
      <c r="F33" s="66">
        <v>148664</v>
      </c>
      <c r="G33" s="66"/>
    </row>
    <row r="34" spans="1:7" ht="18.75" customHeight="1" x14ac:dyDescent="0.25">
      <c r="A34" s="74" t="s">
        <v>213</v>
      </c>
      <c r="B34" s="66">
        <f t="shared" si="6"/>
        <v>202054</v>
      </c>
      <c r="C34" s="66">
        <v>9000</v>
      </c>
      <c r="D34" s="66"/>
      <c r="E34" s="66"/>
      <c r="F34" s="66">
        <v>193054</v>
      </c>
      <c r="G34" s="66"/>
    </row>
    <row r="35" spans="1:7" ht="18.75" customHeight="1" x14ac:dyDescent="0.25">
      <c r="A35" s="74" t="s">
        <v>214</v>
      </c>
      <c r="B35" s="66">
        <f t="shared" si="6"/>
        <v>691515</v>
      </c>
      <c r="C35" s="66">
        <v>150000</v>
      </c>
      <c r="D35" s="66"/>
      <c r="E35" s="66"/>
      <c r="F35" s="66">
        <v>541515</v>
      </c>
      <c r="G35" s="66"/>
    </row>
    <row r="36" spans="1:7" ht="18.75" customHeight="1" x14ac:dyDescent="0.25">
      <c r="A36" s="74" t="s">
        <v>215</v>
      </c>
      <c r="B36" s="66">
        <f t="shared" si="6"/>
        <v>27204</v>
      </c>
      <c r="C36" s="66">
        <v>10000</v>
      </c>
      <c r="D36" s="66"/>
      <c r="E36" s="66"/>
      <c r="F36" s="66">
        <v>17204</v>
      </c>
      <c r="G36" s="66"/>
    </row>
    <row r="37" spans="1:7" ht="18.75" customHeight="1" x14ac:dyDescent="0.25">
      <c r="A37" s="74" t="s">
        <v>216</v>
      </c>
      <c r="B37" s="66">
        <f t="shared" si="6"/>
        <v>2119558</v>
      </c>
      <c r="C37" s="66">
        <v>250000</v>
      </c>
      <c r="D37" s="66"/>
      <c r="E37" s="66"/>
      <c r="F37" s="66">
        <v>1869558</v>
      </c>
      <c r="G37" s="66"/>
    </row>
    <row r="38" spans="1:7" ht="18.75" customHeight="1" x14ac:dyDescent="0.25">
      <c r="A38" s="74" t="s">
        <v>217</v>
      </c>
      <c r="B38" s="66">
        <f t="shared" si="6"/>
        <v>24806</v>
      </c>
      <c r="C38" s="66">
        <v>0</v>
      </c>
      <c r="D38" s="66"/>
      <c r="E38" s="66"/>
      <c r="F38" s="66">
        <v>24806</v>
      </c>
      <c r="G38" s="66"/>
    </row>
    <row r="39" spans="1:7" ht="18.75" customHeight="1" x14ac:dyDescent="0.25">
      <c r="A39" s="74" t="s">
        <v>118</v>
      </c>
      <c r="B39" s="66">
        <f t="shared" si="6"/>
        <v>531570</v>
      </c>
      <c r="C39" s="66">
        <v>120000</v>
      </c>
      <c r="D39" s="66"/>
      <c r="E39" s="66"/>
      <c r="F39" s="66">
        <v>411570</v>
      </c>
      <c r="G39" s="66"/>
    </row>
    <row r="40" spans="1:7" ht="18.75" customHeight="1" x14ac:dyDescent="0.25">
      <c r="A40" s="74" t="s">
        <v>218</v>
      </c>
      <c r="B40" s="66">
        <f t="shared" si="6"/>
        <v>542720</v>
      </c>
      <c r="C40" s="66"/>
      <c r="D40" s="66"/>
      <c r="E40" s="66"/>
      <c r="F40" s="66">
        <v>542720</v>
      </c>
      <c r="G40" s="66"/>
    </row>
    <row r="41" spans="1:7" s="1" customFormat="1" ht="18.75" customHeight="1" x14ac:dyDescent="0.25">
      <c r="A41" s="63" t="s">
        <v>231</v>
      </c>
      <c r="B41" s="64">
        <f>SUM(B42:B45)</f>
        <v>6980078</v>
      </c>
      <c r="C41" s="64">
        <f t="shared" ref="C41:G41" si="7">SUM(C42:C45)</f>
        <v>3539566</v>
      </c>
      <c r="D41" s="64">
        <f t="shared" si="7"/>
        <v>694575</v>
      </c>
      <c r="E41" s="64">
        <f t="shared" si="7"/>
        <v>1268280</v>
      </c>
      <c r="F41" s="64">
        <f t="shared" si="7"/>
        <v>0</v>
      </c>
      <c r="G41" s="64">
        <f t="shared" si="7"/>
        <v>1477657</v>
      </c>
    </row>
    <row r="42" spans="1:7" ht="18.75" customHeight="1" x14ac:dyDescent="0.25">
      <c r="A42" s="74" t="s">
        <v>232</v>
      </c>
      <c r="B42" s="66">
        <f>SUM(C42:G42)</f>
        <v>1477657</v>
      </c>
      <c r="C42" s="66"/>
      <c r="D42" s="66"/>
      <c r="E42" s="66"/>
      <c r="F42" s="66"/>
      <c r="G42" s="66">
        <v>1477657</v>
      </c>
    </row>
    <row r="43" spans="1:7" ht="18.75" customHeight="1" x14ac:dyDescent="0.25">
      <c r="A43" s="74" t="s">
        <v>105</v>
      </c>
      <c r="B43" s="66">
        <f t="shared" ref="B43:B45" si="8">SUM(C43:G43)</f>
        <v>3539566</v>
      </c>
      <c r="C43" s="66">
        <v>3539566</v>
      </c>
      <c r="D43" s="66"/>
      <c r="E43" s="66"/>
      <c r="F43" s="66"/>
      <c r="G43" s="66"/>
    </row>
    <row r="44" spans="1:7" ht="18.75" customHeight="1" x14ac:dyDescent="0.25">
      <c r="A44" s="74" t="s">
        <v>106</v>
      </c>
      <c r="B44" s="66">
        <f t="shared" si="8"/>
        <v>694575</v>
      </c>
      <c r="C44" s="66"/>
      <c r="D44" s="66">
        <v>694575</v>
      </c>
      <c r="E44" s="66"/>
      <c r="F44" s="66"/>
      <c r="G44" s="66"/>
    </row>
    <row r="45" spans="1:7" ht="18.75" customHeight="1" x14ac:dyDescent="0.25">
      <c r="A45" s="74" t="s">
        <v>233</v>
      </c>
      <c r="B45" s="66">
        <f t="shared" si="8"/>
        <v>1268280</v>
      </c>
      <c r="C45" s="66"/>
      <c r="D45" s="66"/>
      <c r="E45" s="66">
        <v>1268280</v>
      </c>
      <c r="F45" s="66"/>
      <c r="G45" s="66"/>
    </row>
  </sheetData>
  <mergeCells count="6">
    <mergeCell ref="G7:G8"/>
    <mergeCell ref="A6:A8"/>
    <mergeCell ref="B6:B8"/>
    <mergeCell ref="C6:E6"/>
    <mergeCell ref="C7:E7"/>
    <mergeCell ref="F7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E278-C78F-4DC6-8D38-A69C4B921EF5}">
  <dimension ref="A1:Q27"/>
  <sheetViews>
    <sheetView tabSelected="1" workbookViewId="0">
      <selection activeCell="C9" sqref="C9"/>
    </sheetView>
  </sheetViews>
  <sheetFormatPr defaultRowHeight="15" x14ac:dyDescent="0.25"/>
  <cols>
    <col min="1" max="1" width="49.85546875" style="56" customWidth="1"/>
    <col min="2" max="3" width="16.140625" style="58" customWidth="1"/>
    <col min="4" max="5" width="13.5703125" style="58" customWidth="1"/>
    <col min="6" max="6" width="9.85546875" customWidth="1"/>
  </cols>
  <sheetData>
    <row r="1" spans="1:17" s="107" customFormat="1" ht="23.1" customHeight="1" x14ac:dyDescent="0.65">
      <c r="A1" s="188" t="s">
        <v>273</v>
      </c>
      <c r="B1" s="188"/>
      <c r="C1" s="188"/>
      <c r="D1" s="105"/>
      <c r="E1" s="105"/>
      <c r="F1" s="105"/>
      <c r="G1" s="105"/>
      <c r="H1" s="105"/>
      <c r="I1" s="105"/>
      <c r="J1" s="106"/>
      <c r="K1" s="2"/>
      <c r="L1" s="2"/>
      <c r="M1" s="2"/>
      <c r="N1" s="2"/>
      <c r="O1" s="2"/>
      <c r="P1" s="2"/>
      <c r="Q1" s="106"/>
    </row>
    <row r="2" spans="1:17" s="107" customFormat="1" ht="23.25" x14ac:dyDescent="0.65">
      <c r="A2" s="188"/>
      <c r="B2" s="188"/>
      <c r="C2" s="188"/>
      <c r="D2" s="105"/>
      <c r="E2" s="105"/>
      <c r="F2" s="105"/>
      <c r="G2" s="105"/>
      <c r="H2" s="105"/>
      <c r="I2" s="105"/>
      <c r="J2" s="106"/>
      <c r="K2" s="2"/>
      <c r="L2" s="2"/>
      <c r="M2" s="2"/>
      <c r="N2" s="2"/>
      <c r="O2" s="2"/>
      <c r="P2" s="2"/>
      <c r="Q2" s="106"/>
    </row>
    <row r="3" spans="1:17" s="107" customFormat="1" ht="23.25" x14ac:dyDescent="0.65">
      <c r="A3" s="189"/>
      <c r="B3" s="189"/>
      <c r="C3" s="189"/>
      <c r="D3" s="190" t="s">
        <v>254</v>
      </c>
      <c r="E3" s="190"/>
      <c r="F3" s="105"/>
      <c r="G3" s="105"/>
      <c r="H3" s="105"/>
      <c r="I3" s="105"/>
      <c r="J3" s="106"/>
      <c r="K3" s="2"/>
      <c r="L3" s="2"/>
      <c r="M3" s="2"/>
      <c r="N3" s="2"/>
      <c r="O3" s="2"/>
      <c r="P3" s="2"/>
      <c r="Q3" s="106"/>
    </row>
    <row r="4" spans="1:17" s="112" customFormat="1" ht="72.599999999999994" customHeight="1" x14ac:dyDescent="0.25">
      <c r="A4" s="109" t="s">
        <v>234</v>
      </c>
      <c r="B4" s="110" t="s">
        <v>253</v>
      </c>
      <c r="C4" s="111" t="s">
        <v>252</v>
      </c>
      <c r="D4" s="108"/>
      <c r="E4" s="108"/>
    </row>
    <row r="5" spans="1:17" x14ac:dyDescent="0.25">
      <c r="A5" s="82" t="s">
        <v>235</v>
      </c>
      <c r="B5" s="84">
        <f>SUM(B6:B7)</f>
        <v>22243102</v>
      </c>
      <c r="C5" s="84"/>
      <c r="E5"/>
    </row>
    <row r="6" spans="1:17" s="1" customFormat="1" x14ac:dyDescent="0.25">
      <c r="A6" s="85" t="s">
        <v>236</v>
      </c>
      <c r="B6" s="87">
        <v>22157343</v>
      </c>
      <c r="C6" s="87"/>
    </row>
    <row r="7" spans="1:17" x14ac:dyDescent="0.25">
      <c r="A7" s="85" t="s">
        <v>237</v>
      </c>
      <c r="B7" s="87">
        <v>85759</v>
      </c>
      <c r="C7" s="87"/>
      <c r="E7"/>
    </row>
    <row r="8" spans="1:17" x14ac:dyDescent="0.25">
      <c r="A8" s="82" t="s">
        <v>238</v>
      </c>
      <c r="B8" s="84">
        <f>SUM(B9:B10)</f>
        <v>31099209</v>
      </c>
      <c r="C8" s="84"/>
      <c r="E8"/>
    </row>
    <row r="9" spans="1:17" s="1" customFormat="1" x14ac:dyDescent="0.25">
      <c r="A9" s="82" t="s">
        <v>236</v>
      </c>
      <c r="B9" s="84">
        <v>19111704</v>
      </c>
      <c r="C9" s="84"/>
    </row>
    <row r="10" spans="1:17" s="1" customFormat="1" x14ac:dyDescent="0.25">
      <c r="A10" s="82" t="s">
        <v>239</v>
      </c>
      <c r="B10" s="84">
        <f>SUM(B11,B16)</f>
        <v>11987505</v>
      </c>
      <c r="C10" s="84"/>
    </row>
    <row r="11" spans="1:17" s="1" customFormat="1" x14ac:dyDescent="0.25">
      <c r="A11" s="85" t="s">
        <v>240</v>
      </c>
      <c r="B11" s="87">
        <f>SUM(B12,B15)</f>
        <v>6174021</v>
      </c>
      <c r="C11" s="87"/>
    </row>
    <row r="12" spans="1:17" x14ac:dyDescent="0.25">
      <c r="A12" s="85" t="s">
        <v>241</v>
      </c>
      <c r="B12" s="87">
        <f>SUM(B13:B14)</f>
        <v>4905741</v>
      </c>
      <c r="C12" s="87"/>
      <c r="E12"/>
    </row>
    <row r="13" spans="1:17" x14ac:dyDescent="0.25">
      <c r="A13" s="89" t="s">
        <v>242</v>
      </c>
      <c r="B13" s="87">
        <v>4211166</v>
      </c>
      <c r="C13" s="87"/>
      <c r="E13"/>
    </row>
    <row r="14" spans="1:17" x14ac:dyDescent="0.25">
      <c r="A14" s="89" t="s">
        <v>106</v>
      </c>
      <c r="B14" s="87">
        <v>694575</v>
      </c>
      <c r="C14" s="87"/>
      <c r="E14"/>
    </row>
    <row r="15" spans="1:17" x14ac:dyDescent="0.25">
      <c r="A15" s="89" t="s">
        <v>243</v>
      </c>
      <c r="B15" s="87">
        <v>1268280</v>
      </c>
      <c r="C15" s="87"/>
      <c r="E15"/>
    </row>
    <row r="16" spans="1:17" x14ac:dyDescent="0.25">
      <c r="A16" s="91" t="s">
        <v>244</v>
      </c>
      <c r="B16" s="92">
        <v>5813484</v>
      </c>
      <c r="C16" s="92"/>
      <c r="E16"/>
    </row>
    <row r="17" spans="1:3" ht="19.5" x14ac:dyDescent="0.55000000000000004">
      <c r="A17" s="93" t="s">
        <v>245</v>
      </c>
      <c r="B17" s="95"/>
      <c r="C17" s="94">
        <v>3045639</v>
      </c>
    </row>
    <row r="18" spans="1:3" ht="19.5" x14ac:dyDescent="0.55000000000000004">
      <c r="A18" s="96" t="s">
        <v>246</v>
      </c>
      <c r="B18" s="98"/>
      <c r="C18" s="97">
        <v>-8856107</v>
      </c>
    </row>
    <row r="19" spans="1:3" ht="19.5" x14ac:dyDescent="0.55000000000000004">
      <c r="A19" s="93" t="s">
        <v>247</v>
      </c>
      <c r="B19" s="94"/>
      <c r="C19" s="94">
        <v>8856107</v>
      </c>
    </row>
    <row r="20" spans="1:3" ht="19.5" x14ac:dyDescent="0.55000000000000004">
      <c r="A20" s="99" t="s">
        <v>248</v>
      </c>
      <c r="B20" s="83"/>
      <c r="C20" s="100">
        <v>5604107</v>
      </c>
    </row>
    <row r="21" spans="1:3" x14ac:dyDescent="0.25">
      <c r="A21" s="101" t="s">
        <v>249</v>
      </c>
      <c r="B21" s="83"/>
      <c r="C21" s="102">
        <v>1268208</v>
      </c>
    </row>
    <row r="22" spans="1:3" x14ac:dyDescent="0.25">
      <c r="A22" s="101" t="s">
        <v>244</v>
      </c>
      <c r="B22" s="83"/>
      <c r="C22" s="102">
        <v>5813484</v>
      </c>
    </row>
    <row r="23" spans="1:3" x14ac:dyDescent="0.25">
      <c r="A23" s="101" t="s">
        <v>104</v>
      </c>
      <c r="B23" s="86"/>
      <c r="C23" s="102">
        <v>1477657</v>
      </c>
    </row>
    <row r="24" spans="1:3" x14ac:dyDescent="0.25">
      <c r="A24" s="99" t="s">
        <v>250</v>
      </c>
      <c r="B24" s="88"/>
      <c r="C24" s="103">
        <v>2032500</v>
      </c>
    </row>
    <row r="25" spans="1:3" x14ac:dyDescent="0.25">
      <c r="A25" s="104" t="s">
        <v>251</v>
      </c>
      <c r="B25" s="90"/>
      <c r="C25" s="102">
        <v>2032500</v>
      </c>
    </row>
    <row r="26" spans="1:3" x14ac:dyDescent="0.25">
      <c r="A26" s="145" t="s">
        <v>271</v>
      </c>
      <c r="B26" s="66"/>
      <c r="C26" s="66">
        <v>1219500</v>
      </c>
    </row>
    <row r="27" spans="1:3" x14ac:dyDescent="0.25">
      <c r="A27" s="65" t="s">
        <v>272</v>
      </c>
      <c r="B27" s="66"/>
      <c r="C27" s="66">
        <v>1219500</v>
      </c>
    </row>
  </sheetData>
  <mergeCells count="2">
    <mergeCell ref="A1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A1</vt:lpstr>
      <vt:lpstr>Table A2</vt:lpstr>
      <vt:lpstr>Table B1</vt:lpstr>
      <vt:lpstr>Table B1.1</vt:lpstr>
      <vt:lpstr>Table B2</vt:lpstr>
      <vt:lpstr>Table C1</vt:lpstr>
      <vt:lpstr>Table C2</vt:lpstr>
      <vt:lpstr>Table D</vt:lpstr>
      <vt:lpstr>Table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 DIP</cp:lastModifiedBy>
  <dcterms:created xsi:type="dcterms:W3CDTF">2021-07-24T10:48:05Z</dcterms:created>
  <dcterms:modified xsi:type="dcterms:W3CDTF">2022-01-31T02:29:28Z</dcterms:modified>
</cp:coreProperties>
</file>