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SEED\BWG\UNICEF\"/>
    </mc:Choice>
  </mc:AlternateContent>
  <xr:revisionPtr revIDLastSave="0" documentId="8_{CA004EB6-AFAB-447E-9531-64E2426E930E}" xr6:coauthVersionLast="47" xr6:coauthVersionMax="47" xr10:uidLastSave="{00000000-0000-0000-0000-000000000000}"/>
  <bookViews>
    <workbookView xWindow="-120" yWindow="-120" windowWidth="20730" windowHeight="11160" firstSheet="1" activeTab="8" xr2:uid="{9CC6E888-6B12-46F6-BD1C-660D92D4B26A}"/>
  </bookViews>
  <sheets>
    <sheet name="Table A1" sheetId="1" r:id="rId1"/>
    <sheet name="Table A2" sheetId="2" r:id="rId2"/>
    <sheet name="Table B1" sheetId="3" r:id="rId3"/>
    <sheet name="Table B1.1" sheetId="4" r:id="rId4"/>
    <sheet name="Table B2" sheetId="5" r:id="rId5"/>
    <sheet name="Table C1" sheetId="6" r:id="rId6"/>
    <sheet name="Table C2" sheetId="7" r:id="rId7"/>
    <sheet name="Table D" sheetId="8" r:id="rId8"/>
    <sheet name="Table E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9" l="1"/>
  <c r="B11" i="9"/>
  <c r="B10" i="9" s="1"/>
  <c r="B8" i="9" s="1"/>
  <c r="B5" i="9"/>
  <c r="B45" i="8"/>
  <c r="B44" i="8"/>
  <c r="B43" i="8"/>
  <c r="B42" i="8"/>
  <c r="B41" i="8" s="1"/>
  <c r="G41" i="8"/>
  <c r="F41" i="8"/>
  <c r="E41" i="8"/>
  <c r="D41" i="8"/>
  <c r="C41" i="8"/>
  <c r="B40" i="8"/>
  <c r="B39" i="8"/>
  <c r="B38" i="8"/>
  <c r="B37" i="8"/>
  <c r="B36" i="8"/>
  <c r="B35" i="8"/>
  <c r="B34" i="8"/>
  <c r="B33" i="8"/>
  <c r="B32" i="8"/>
  <c r="B31" i="8"/>
  <c r="B30" i="8" s="1"/>
  <c r="G30" i="8"/>
  <c r="F30" i="8"/>
  <c r="E30" i="8"/>
  <c r="D30" i="8"/>
  <c r="D9" i="8" s="1"/>
  <c r="C30" i="8"/>
  <c r="B29" i="8"/>
  <c r="B28" i="8"/>
  <c r="B27" i="8"/>
  <c r="B26" i="8"/>
  <c r="B25" i="8"/>
  <c r="B24" i="8"/>
  <c r="B23" i="8"/>
  <c r="B22" i="8"/>
  <c r="G21" i="8"/>
  <c r="F21" i="8"/>
  <c r="F9" i="8" s="1"/>
  <c r="E21" i="8"/>
  <c r="D21" i="8"/>
  <c r="C21" i="8"/>
  <c r="B21" i="8"/>
  <c r="B20" i="8"/>
  <c r="B19" i="8"/>
  <c r="B18" i="8"/>
  <c r="G17" i="8"/>
  <c r="F17" i="8"/>
  <c r="E17" i="8"/>
  <c r="D17" i="8"/>
  <c r="C17" i="8"/>
  <c r="B17" i="8"/>
  <c r="B16" i="8"/>
  <c r="B15" i="8"/>
  <c r="B14" i="8"/>
  <c r="B10" i="8" s="1"/>
  <c r="B13" i="8"/>
  <c r="B12" i="8"/>
  <c r="B11" i="8"/>
  <c r="G10" i="8"/>
  <c r="G9" i="8" s="1"/>
  <c r="F10" i="8"/>
  <c r="E10" i="8"/>
  <c r="D10" i="8"/>
  <c r="C10" i="8"/>
  <c r="C9" i="8" s="1"/>
  <c r="E9" i="8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E25" i="7"/>
  <c r="D25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B17" i="7" s="1"/>
  <c r="C18" i="7"/>
  <c r="B18" i="7"/>
  <c r="E17" i="7"/>
  <c r="D17" i="7"/>
  <c r="C17" i="7"/>
  <c r="C16" i="7"/>
  <c r="B16" i="7"/>
  <c r="B14" i="7" s="1"/>
  <c r="C15" i="7"/>
  <c r="B15" i="7"/>
  <c r="E14" i="7"/>
  <c r="D14" i="7"/>
  <c r="D7" i="7" s="1"/>
  <c r="C14" i="7"/>
  <c r="C13" i="7"/>
  <c r="B13" i="7"/>
  <c r="C12" i="7"/>
  <c r="B12" i="7"/>
  <c r="C11" i="7"/>
  <c r="B11" i="7"/>
  <c r="C10" i="7"/>
  <c r="B10" i="7"/>
  <c r="C9" i="7"/>
  <c r="B9" i="7"/>
  <c r="B8" i="7" s="1"/>
  <c r="E8" i="7"/>
  <c r="D8" i="7"/>
  <c r="C8" i="7"/>
  <c r="E7" i="7"/>
  <c r="C7" i="7"/>
  <c r="F128" i="6"/>
  <c r="E128" i="6"/>
  <c r="D128" i="6"/>
  <c r="C128" i="6"/>
  <c r="B128" i="6"/>
  <c r="F121" i="6"/>
  <c r="E121" i="6"/>
  <c r="D121" i="6"/>
  <c r="C121" i="6"/>
  <c r="B121" i="6"/>
  <c r="F114" i="6"/>
  <c r="E114" i="6"/>
  <c r="D114" i="6"/>
  <c r="C114" i="6"/>
  <c r="B114" i="6"/>
  <c r="F103" i="6"/>
  <c r="E103" i="6"/>
  <c r="D103" i="6"/>
  <c r="C103" i="6"/>
  <c r="B103" i="6"/>
  <c r="F96" i="6"/>
  <c r="E96" i="6"/>
  <c r="D96" i="6"/>
  <c r="C96" i="6"/>
  <c r="B96" i="6"/>
  <c r="F89" i="6"/>
  <c r="E89" i="6"/>
  <c r="D89" i="6"/>
  <c r="C89" i="6"/>
  <c r="B89" i="6"/>
  <c r="F82" i="6"/>
  <c r="E82" i="6"/>
  <c r="D82" i="6"/>
  <c r="C82" i="6"/>
  <c r="B82" i="6"/>
  <c r="D33" i="5"/>
  <c r="B33" i="5" s="1"/>
  <c r="I32" i="5"/>
  <c r="D32" i="5"/>
  <c r="B32" i="5" s="1"/>
  <c r="I31" i="5"/>
  <c r="B31" i="5" s="1"/>
  <c r="D31" i="5"/>
  <c r="I30" i="5"/>
  <c r="D30" i="5"/>
  <c r="I29" i="5"/>
  <c r="D29" i="5"/>
  <c r="I28" i="5"/>
  <c r="D28" i="5"/>
  <c r="B28" i="5" s="1"/>
  <c r="I27" i="5"/>
  <c r="D27" i="5"/>
  <c r="I26" i="5"/>
  <c r="D26" i="5"/>
  <c r="B26" i="5" s="1"/>
  <c r="I25" i="5"/>
  <c r="D25" i="5"/>
  <c r="B25" i="5" s="1"/>
  <c r="I24" i="5"/>
  <c r="D24" i="5"/>
  <c r="B24" i="5" s="1"/>
  <c r="I23" i="5"/>
  <c r="B23" i="5" s="1"/>
  <c r="D23" i="5"/>
  <c r="I22" i="5"/>
  <c r="D22" i="5"/>
  <c r="B22" i="5" s="1"/>
  <c r="I21" i="5"/>
  <c r="D21" i="5"/>
  <c r="I20" i="5"/>
  <c r="D20" i="5"/>
  <c r="B20" i="5"/>
  <c r="I19" i="5"/>
  <c r="D19" i="5"/>
  <c r="I18" i="5"/>
  <c r="D18" i="5"/>
  <c r="B18" i="5" s="1"/>
  <c r="I17" i="5"/>
  <c r="D17" i="5"/>
  <c r="B17" i="5" s="1"/>
  <c r="I16" i="5"/>
  <c r="D16" i="5"/>
  <c r="B16" i="5" s="1"/>
  <c r="I15" i="5"/>
  <c r="D15" i="5"/>
  <c r="B15" i="5" s="1"/>
  <c r="I14" i="5"/>
  <c r="D14" i="5"/>
  <c r="I13" i="5"/>
  <c r="D13" i="5"/>
  <c r="B13" i="5" s="1"/>
  <c r="I12" i="5"/>
  <c r="D12" i="5"/>
  <c r="B12" i="5" s="1"/>
  <c r="I11" i="5"/>
  <c r="D11" i="5"/>
  <c r="B11" i="5" s="1"/>
  <c r="I10" i="5"/>
  <c r="D10" i="5"/>
  <c r="B10" i="5" s="1"/>
  <c r="I9" i="5"/>
  <c r="D9" i="5"/>
  <c r="B9" i="5" s="1"/>
  <c r="I8" i="5"/>
  <c r="B8" i="5" s="1"/>
  <c r="D8" i="5"/>
  <c r="K7" i="5"/>
  <c r="J7" i="5"/>
  <c r="H7" i="5"/>
  <c r="G7" i="5"/>
  <c r="F7" i="5"/>
  <c r="E7" i="5"/>
  <c r="C7" i="5"/>
  <c r="B16" i="4"/>
  <c r="B12" i="4"/>
  <c r="B8" i="4"/>
  <c r="I165" i="3"/>
  <c r="C165" i="3"/>
  <c r="B165" i="3"/>
  <c r="I164" i="3"/>
  <c r="B164" i="3" s="1"/>
  <c r="C164" i="3"/>
  <c r="I163" i="3"/>
  <c r="C163" i="3"/>
  <c r="B163" i="3" s="1"/>
  <c r="I162" i="3"/>
  <c r="C162" i="3"/>
  <c r="B162" i="3"/>
  <c r="I161" i="3"/>
  <c r="C161" i="3"/>
  <c r="B161" i="3" s="1"/>
  <c r="I160" i="3"/>
  <c r="B160" i="3" s="1"/>
  <c r="C160" i="3"/>
  <c r="I159" i="3"/>
  <c r="C159" i="3"/>
  <c r="B159" i="3" s="1"/>
  <c r="I158" i="3"/>
  <c r="C158" i="3"/>
  <c r="B158" i="3"/>
  <c r="I157" i="3"/>
  <c r="C157" i="3"/>
  <c r="B157" i="3" s="1"/>
  <c r="I156" i="3"/>
  <c r="B156" i="3" s="1"/>
  <c r="C156" i="3"/>
  <c r="I155" i="3"/>
  <c r="C155" i="3"/>
  <c r="B155" i="3" s="1"/>
  <c r="I154" i="3"/>
  <c r="C154" i="3"/>
  <c r="B154" i="3"/>
  <c r="I153" i="3"/>
  <c r="C153" i="3"/>
  <c r="B153" i="3" s="1"/>
  <c r="I152" i="3"/>
  <c r="B152" i="3" s="1"/>
  <c r="C152" i="3"/>
  <c r="I151" i="3"/>
  <c r="C151" i="3"/>
  <c r="B151" i="3" s="1"/>
  <c r="I150" i="3"/>
  <c r="C150" i="3"/>
  <c r="B150" i="3"/>
  <c r="I149" i="3"/>
  <c r="C149" i="3"/>
  <c r="B149" i="3" s="1"/>
  <c r="I148" i="3"/>
  <c r="B148" i="3" s="1"/>
  <c r="C148" i="3"/>
  <c r="I147" i="3"/>
  <c r="C147" i="3"/>
  <c r="B147" i="3" s="1"/>
  <c r="I146" i="3"/>
  <c r="C146" i="3"/>
  <c r="B146" i="3"/>
  <c r="I145" i="3"/>
  <c r="C145" i="3"/>
  <c r="B145" i="3" s="1"/>
  <c r="I144" i="3"/>
  <c r="B144" i="3" s="1"/>
  <c r="C144" i="3"/>
  <c r="I143" i="3"/>
  <c r="C143" i="3"/>
  <c r="B143" i="3" s="1"/>
  <c r="I142" i="3"/>
  <c r="C142" i="3"/>
  <c r="B142" i="3"/>
  <c r="I141" i="3"/>
  <c r="C141" i="3"/>
  <c r="B141" i="3" s="1"/>
  <c r="I140" i="3"/>
  <c r="B140" i="3" s="1"/>
  <c r="C140" i="3"/>
  <c r="I139" i="3"/>
  <c r="C139" i="3"/>
  <c r="B139" i="3" s="1"/>
  <c r="I138" i="3"/>
  <c r="C138" i="3"/>
  <c r="B138" i="3"/>
  <c r="I137" i="3"/>
  <c r="C137" i="3"/>
  <c r="B137" i="3" s="1"/>
  <c r="I136" i="3"/>
  <c r="B136" i="3" s="1"/>
  <c r="C136" i="3"/>
  <c r="I135" i="3"/>
  <c r="C135" i="3"/>
  <c r="B135" i="3" s="1"/>
  <c r="I134" i="3"/>
  <c r="C134" i="3"/>
  <c r="B134" i="3"/>
  <c r="I133" i="3"/>
  <c r="C133" i="3"/>
  <c r="B133" i="3" s="1"/>
  <c r="I132" i="3"/>
  <c r="B132" i="3" s="1"/>
  <c r="C132" i="3"/>
  <c r="I131" i="3"/>
  <c r="C131" i="3"/>
  <c r="B131" i="3" s="1"/>
  <c r="I130" i="3"/>
  <c r="C130" i="3"/>
  <c r="B130" i="3"/>
  <c r="I129" i="3"/>
  <c r="C129" i="3"/>
  <c r="B129" i="3" s="1"/>
  <c r="I128" i="3"/>
  <c r="B128" i="3" s="1"/>
  <c r="C128" i="3"/>
  <c r="I127" i="3"/>
  <c r="C127" i="3"/>
  <c r="B127" i="3" s="1"/>
  <c r="I126" i="3"/>
  <c r="C126" i="3"/>
  <c r="B126" i="3"/>
  <c r="I125" i="3"/>
  <c r="C125" i="3"/>
  <c r="B125" i="3" s="1"/>
  <c r="I124" i="3"/>
  <c r="B124" i="3" s="1"/>
  <c r="C124" i="3"/>
  <c r="I123" i="3"/>
  <c r="C123" i="3"/>
  <c r="B123" i="3" s="1"/>
  <c r="I122" i="3"/>
  <c r="C122" i="3"/>
  <c r="B122" i="3"/>
  <c r="I121" i="3"/>
  <c r="C121" i="3"/>
  <c r="B121" i="3" s="1"/>
  <c r="I120" i="3"/>
  <c r="B120" i="3" s="1"/>
  <c r="C120" i="3"/>
  <c r="I119" i="3"/>
  <c r="C119" i="3"/>
  <c r="B119" i="3" s="1"/>
  <c r="I118" i="3"/>
  <c r="C118" i="3"/>
  <c r="B118" i="3"/>
  <c r="I117" i="3"/>
  <c r="C117" i="3"/>
  <c r="B117" i="3" s="1"/>
  <c r="I116" i="3"/>
  <c r="B116" i="3" s="1"/>
  <c r="C116" i="3"/>
  <c r="I115" i="3"/>
  <c r="C115" i="3"/>
  <c r="B115" i="3" s="1"/>
  <c r="I114" i="3"/>
  <c r="C114" i="3"/>
  <c r="B114" i="3"/>
  <c r="I113" i="3"/>
  <c r="C113" i="3"/>
  <c r="B113" i="3" s="1"/>
  <c r="I112" i="3"/>
  <c r="B112" i="3" s="1"/>
  <c r="C112" i="3"/>
  <c r="I111" i="3"/>
  <c r="C111" i="3"/>
  <c r="B111" i="3" s="1"/>
  <c r="I110" i="3"/>
  <c r="C110" i="3"/>
  <c r="B110" i="3"/>
  <c r="I109" i="3"/>
  <c r="C109" i="3"/>
  <c r="B109" i="3" s="1"/>
  <c r="I108" i="3"/>
  <c r="B108" i="3" s="1"/>
  <c r="C108" i="3"/>
  <c r="I107" i="3"/>
  <c r="C107" i="3"/>
  <c r="B107" i="3" s="1"/>
  <c r="I106" i="3"/>
  <c r="C106" i="3"/>
  <c r="B106" i="3"/>
  <c r="I105" i="3"/>
  <c r="C105" i="3"/>
  <c r="B105" i="3" s="1"/>
  <c r="I104" i="3"/>
  <c r="B104" i="3" s="1"/>
  <c r="C104" i="3"/>
  <c r="I103" i="3"/>
  <c r="C103" i="3"/>
  <c r="B103" i="3" s="1"/>
  <c r="I102" i="3"/>
  <c r="C102" i="3"/>
  <c r="B102" i="3"/>
  <c r="I101" i="3"/>
  <c r="C101" i="3"/>
  <c r="B101" i="3" s="1"/>
  <c r="I100" i="3"/>
  <c r="B100" i="3" s="1"/>
  <c r="C100" i="3"/>
  <c r="I99" i="3"/>
  <c r="C99" i="3"/>
  <c r="B99" i="3" s="1"/>
  <c r="I98" i="3"/>
  <c r="C98" i="3"/>
  <c r="B98" i="3"/>
  <c r="I97" i="3"/>
  <c r="C97" i="3"/>
  <c r="B97" i="3" s="1"/>
  <c r="I96" i="3"/>
  <c r="B96" i="3" s="1"/>
  <c r="C96" i="3"/>
  <c r="I95" i="3"/>
  <c r="C95" i="3"/>
  <c r="B95" i="3" s="1"/>
  <c r="I94" i="3"/>
  <c r="C94" i="3"/>
  <c r="B94" i="3"/>
  <c r="I93" i="3"/>
  <c r="C93" i="3"/>
  <c r="B93" i="3" s="1"/>
  <c r="I92" i="3"/>
  <c r="B92" i="3" s="1"/>
  <c r="C92" i="3"/>
  <c r="I91" i="3"/>
  <c r="C91" i="3"/>
  <c r="B91" i="3" s="1"/>
  <c r="I90" i="3"/>
  <c r="C90" i="3"/>
  <c r="B90" i="3"/>
  <c r="I89" i="3"/>
  <c r="C89" i="3"/>
  <c r="B89" i="3" s="1"/>
  <c r="I88" i="3"/>
  <c r="B88" i="3" s="1"/>
  <c r="C88" i="3"/>
  <c r="I87" i="3"/>
  <c r="C87" i="3"/>
  <c r="B87" i="3" s="1"/>
  <c r="I86" i="3"/>
  <c r="C86" i="3"/>
  <c r="B86" i="3"/>
  <c r="I85" i="3"/>
  <c r="C85" i="3"/>
  <c r="B85" i="3" s="1"/>
  <c r="I84" i="3"/>
  <c r="B84" i="3" s="1"/>
  <c r="C84" i="3"/>
  <c r="I83" i="3"/>
  <c r="C83" i="3"/>
  <c r="B83" i="3" s="1"/>
  <c r="I82" i="3"/>
  <c r="C82" i="3"/>
  <c r="B82" i="3"/>
  <c r="I81" i="3"/>
  <c r="C81" i="3"/>
  <c r="B81" i="3" s="1"/>
  <c r="I80" i="3"/>
  <c r="B80" i="3" s="1"/>
  <c r="C80" i="3"/>
  <c r="I79" i="3"/>
  <c r="C79" i="3"/>
  <c r="B79" i="3" s="1"/>
  <c r="I78" i="3"/>
  <c r="C78" i="3"/>
  <c r="B78" i="3"/>
  <c r="I77" i="3"/>
  <c r="C77" i="3"/>
  <c r="B77" i="3" s="1"/>
  <c r="I76" i="3"/>
  <c r="B76" i="3" s="1"/>
  <c r="C76" i="3"/>
  <c r="I75" i="3"/>
  <c r="C75" i="3"/>
  <c r="B75" i="3" s="1"/>
  <c r="I74" i="3"/>
  <c r="C74" i="3"/>
  <c r="B74" i="3"/>
  <c r="I73" i="3"/>
  <c r="C73" i="3"/>
  <c r="B73" i="3" s="1"/>
  <c r="I72" i="3"/>
  <c r="B72" i="3" s="1"/>
  <c r="C72" i="3"/>
  <c r="I71" i="3"/>
  <c r="C71" i="3"/>
  <c r="B71" i="3" s="1"/>
  <c r="I70" i="3"/>
  <c r="C70" i="3"/>
  <c r="B70" i="3"/>
  <c r="I69" i="3"/>
  <c r="C69" i="3"/>
  <c r="B69" i="3" s="1"/>
  <c r="I68" i="3"/>
  <c r="B68" i="3" s="1"/>
  <c r="C68" i="3"/>
  <c r="I67" i="3"/>
  <c r="C67" i="3"/>
  <c r="B67" i="3" s="1"/>
  <c r="I66" i="3"/>
  <c r="C66" i="3"/>
  <c r="B66" i="3"/>
  <c r="I65" i="3"/>
  <c r="C65" i="3"/>
  <c r="B65" i="3" s="1"/>
  <c r="I64" i="3"/>
  <c r="B64" i="3" s="1"/>
  <c r="C64" i="3"/>
  <c r="I63" i="3"/>
  <c r="C63" i="3"/>
  <c r="B63" i="3" s="1"/>
  <c r="I62" i="3"/>
  <c r="C62" i="3"/>
  <c r="B62" i="3"/>
  <c r="I61" i="3"/>
  <c r="C61" i="3"/>
  <c r="B61" i="3" s="1"/>
  <c r="I60" i="3"/>
  <c r="B60" i="3" s="1"/>
  <c r="C60" i="3"/>
  <c r="I59" i="3"/>
  <c r="C59" i="3"/>
  <c r="B59" i="3" s="1"/>
  <c r="I58" i="3"/>
  <c r="C58" i="3"/>
  <c r="B58" i="3"/>
  <c r="I57" i="3"/>
  <c r="C57" i="3"/>
  <c r="B57" i="3" s="1"/>
  <c r="I56" i="3"/>
  <c r="B56" i="3" s="1"/>
  <c r="C56" i="3"/>
  <c r="I55" i="3"/>
  <c r="C55" i="3"/>
  <c r="B55" i="3" s="1"/>
  <c r="I54" i="3"/>
  <c r="C54" i="3"/>
  <c r="B54" i="3"/>
  <c r="I53" i="3"/>
  <c r="C53" i="3"/>
  <c r="B53" i="3" s="1"/>
  <c r="I52" i="3"/>
  <c r="B52" i="3" s="1"/>
  <c r="C52" i="3"/>
  <c r="I51" i="3"/>
  <c r="C51" i="3"/>
  <c r="B51" i="3" s="1"/>
  <c r="I50" i="3"/>
  <c r="C50" i="3"/>
  <c r="B50" i="3"/>
  <c r="I49" i="3"/>
  <c r="C49" i="3"/>
  <c r="B49" i="3" s="1"/>
  <c r="I48" i="3"/>
  <c r="B48" i="3" s="1"/>
  <c r="C48" i="3"/>
  <c r="I47" i="3"/>
  <c r="C47" i="3"/>
  <c r="B47" i="3" s="1"/>
  <c r="I46" i="3"/>
  <c r="C46" i="3"/>
  <c r="B46" i="3"/>
  <c r="I45" i="3"/>
  <c r="C45" i="3"/>
  <c r="B45" i="3" s="1"/>
  <c r="I44" i="3"/>
  <c r="B44" i="3" s="1"/>
  <c r="C44" i="3"/>
  <c r="I43" i="3"/>
  <c r="C43" i="3"/>
  <c r="B43" i="3" s="1"/>
  <c r="I42" i="3"/>
  <c r="C42" i="3"/>
  <c r="B42" i="3"/>
  <c r="I41" i="3"/>
  <c r="C41" i="3"/>
  <c r="B41" i="3" s="1"/>
  <c r="I40" i="3"/>
  <c r="B40" i="3" s="1"/>
  <c r="C40" i="3"/>
  <c r="I39" i="3"/>
  <c r="C39" i="3"/>
  <c r="B39" i="3" s="1"/>
  <c r="I38" i="3"/>
  <c r="C38" i="3"/>
  <c r="B38" i="3"/>
  <c r="I37" i="3"/>
  <c r="C37" i="3"/>
  <c r="B37" i="3" s="1"/>
  <c r="I36" i="3"/>
  <c r="B36" i="3" s="1"/>
  <c r="C36" i="3"/>
  <c r="I35" i="3"/>
  <c r="C35" i="3"/>
  <c r="B35" i="3" s="1"/>
  <c r="I34" i="3"/>
  <c r="C34" i="3"/>
  <c r="B34" i="3"/>
  <c r="I33" i="3"/>
  <c r="C33" i="3"/>
  <c r="B33" i="3" s="1"/>
  <c r="I32" i="3"/>
  <c r="B32" i="3" s="1"/>
  <c r="C32" i="3"/>
  <c r="I31" i="3"/>
  <c r="C31" i="3"/>
  <c r="B31" i="3" s="1"/>
  <c r="I30" i="3"/>
  <c r="C30" i="3"/>
  <c r="B30" i="3"/>
  <c r="I29" i="3"/>
  <c r="C29" i="3"/>
  <c r="B29" i="3" s="1"/>
  <c r="I28" i="3"/>
  <c r="B28" i="3" s="1"/>
  <c r="C28" i="3"/>
  <c r="I27" i="3"/>
  <c r="C27" i="3"/>
  <c r="B27" i="3" s="1"/>
  <c r="I26" i="3"/>
  <c r="C26" i="3"/>
  <c r="B26" i="3"/>
  <c r="I25" i="3"/>
  <c r="C25" i="3"/>
  <c r="B25" i="3" s="1"/>
  <c r="I24" i="3"/>
  <c r="B24" i="3" s="1"/>
  <c r="C24" i="3"/>
  <c r="I23" i="3"/>
  <c r="C23" i="3"/>
  <c r="B23" i="3" s="1"/>
  <c r="I22" i="3"/>
  <c r="C22" i="3"/>
  <c r="B22" i="3"/>
  <c r="I21" i="3"/>
  <c r="C21" i="3"/>
  <c r="B21" i="3" s="1"/>
  <c r="I20" i="3"/>
  <c r="B20" i="3" s="1"/>
  <c r="C20" i="3"/>
  <c r="I19" i="3"/>
  <c r="C19" i="3"/>
  <c r="B19" i="3" s="1"/>
  <c r="I18" i="3"/>
  <c r="C18" i="3"/>
  <c r="B18" i="3"/>
  <c r="I17" i="3"/>
  <c r="C17" i="3"/>
  <c r="B17" i="3" s="1"/>
  <c r="I16" i="3"/>
  <c r="B16" i="3" s="1"/>
  <c r="C16" i="3"/>
  <c r="I15" i="3"/>
  <c r="C15" i="3"/>
  <c r="B15" i="3" s="1"/>
  <c r="I14" i="3"/>
  <c r="C14" i="3"/>
  <c r="B14" i="3"/>
  <c r="I13" i="3"/>
  <c r="C13" i="3"/>
  <c r="B13" i="3" s="1"/>
  <c r="I12" i="3"/>
  <c r="B12" i="3" s="1"/>
  <c r="C12" i="3"/>
  <c r="I11" i="3"/>
  <c r="C11" i="3"/>
  <c r="B11" i="3" s="1"/>
  <c r="I10" i="3"/>
  <c r="C10" i="3"/>
  <c r="B10" i="3"/>
  <c r="I9" i="3"/>
  <c r="C9" i="3"/>
  <c r="B9" i="3" s="1"/>
  <c r="I8" i="3"/>
  <c r="B8" i="3" s="1"/>
  <c r="C8" i="3"/>
  <c r="F101" i="2"/>
  <c r="G101" i="2" s="1"/>
  <c r="F100" i="2"/>
  <c r="G100" i="2" s="1"/>
  <c r="E99" i="2"/>
  <c r="F99" i="2" s="1"/>
  <c r="G99" i="2" s="1"/>
  <c r="D99" i="2"/>
  <c r="F97" i="2"/>
  <c r="G96" i="2"/>
  <c r="F96" i="2"/>
  <c r="E95" i="2"/>
  <c r="D95" i="2"/>
  <c r="D94" i="2" s="1"/>
  <c r="E94" i="2"/>
  <c r="F93" i="2"/>
  <c r="G93" i="2" s="1"/>
  <c r="E92" i="2"/>
  <c r="D92" i="2"/>
  <c r="F92" i="2" s="1"/>
  <c r="G92" i="2" s="1"/>
  <c r="G90" i="2"/>
  <c r="F90" i="2"/>
  <c r="E89" i="2"/>
  <c r="D89" i="2"/>
  <c r="D88" i="2" s="1"/>
  <c r="E88" i="2"/>
  <c r="F87" i="2"/>
  <c r="G87" i="2" s="1"/>
  <c r="F86" i="2"/>
  <c r="G86" i="2" s="1"/>
  <c r="F85" i="2"/>
  <c r="G85" i="2" s="1"/>
  <c r="F84" i="2"/>
  <c r="G84" i="2" s="1"/>
  <c r="E83" i="2"/>
  <c r="F83" i="2" s="1"/>
  <c r="G83" i="2" s="1"/>
  <c r="D83" i="2"/>
  <c r="G82" i="2"/>
  <c r="F82" i="2"/>
  <c r="F81" i="2"/>
  <c r="G81" i="2" s="1"/>
  <c r="G80" i="2"/>
  <c r="F80" i="2"/>
  <c r="E79" i="2"/>
  <c r="D79" i="2"/>
  <c r="F78" i="2"/>
  <c r="G78" i="2" s="1"/>
  <c r="E77" i="2"/>
  <c r="D77" i="2"/>
  <c r="F77" i="2" s="1"/>
  <c r="G77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E70" i="2"/>
  <c r="D70" i="2"/>
  <c r="F69" i="2"/>
  <c r="G69" i="2" s="1"/>
  <c r="F68" i="2"/>
  <c r="G68" i="2" s="1"/>
  <c r="F67" i="2"/>
  <c r="G67" i="2" s="1"/>
  <c r="F66" i="2"/>
  <c r="G66" i="2" s="1"/>
  <c r="E65" i="2"/>
  <c r="F65" i="2" s="1"/>
  <c r="G65" i="2" s="1"/>
  <c r="D65" i="2"/>
  <c r="E63" i="2"/>
  <c r="D63" i="2"/>
  <c r="F62" i="2"/>
  <c r="G62" i="2" s="1"/>
  <c r="F61" i="2"/>
  <c r="G61" i="2" s="1"/>
  <c r="F60" i="2"/>
  <c r="G60" i="2" s="1"/>
  <c r="F59" i="2"/>
  <c r="G59" i="2" s="1"/>
  <c r="E58" i="2"/>
  <c r="F58" i="2" s="1"/>
  <c r="G58" i="2" s="1"/>
  <c r="D58" i="2"/>
  <c r="F57" i="2"/>
  <c r="G57" i="2" s="1"/>
  <c r="F56" i="2"/>
  <c r="G56" i="2" s="1"/>
  <c r="E54" i="2"/>
  <c r="D54" i="2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E48" i="2"/>
  <c r="D48" i="2"/>
  <c r="F46" i="2"/>
  <c r="G46" i="2" s="1"/>
  <c r="F45" i="2"/>
  <c r="G45" i="2" s="1"/>
  <c r="F44" i="2"/>
  <c r="G44" i="2" s="1"/>
  <c r="F42" i="2"/>
  <c r="G42" i="2" s="1"/>
  <c r="F41" i="2"/>
  <c r="E40" i="2"/>
  <c r="E39" i="2" s="1"/>
  <c r="D40" i="2"/>
  <c r="D39" i="2"/>
  <c r="F37" i="2"/>
  <c r="G37" i="2" s="1"/>
  <c r="F36" i="2"/>
  <c r="G36" i="2" s="1"/>
  <c r="E36" i="2"/>
  <c r="D36" i="2"/>
  <c r="F35" i="2"/>
  <c r="G35" i="2" s="1"/>
  <c r="F34" i="2"/>
  <c r="G34" i="2" s="1"/>
  <c r="F33" i="2"/>
  <c r="G33" i="2" s="1"/>
  <c r="E32" i="2"/>
  <c r="D32" i="2"/>
  <c r="F31" i="2"/>
  <c r="G31" i="2" s="1"/>
  <c r="F30" i="2"/>
  <c r="G30" i="2" s="1"/>
  <c r="F29" i="2"/>
  <c r="G29" i="2" s="1"/>
  <c r="F28" i="2"/>
  <c r="G28" i="2" s="1"/>
  <c r="F27" i="2"/>
  <c r="G27" i="2" s="1"/>
  <c r="E26" i="2"/>
  <c r="E14" i="2" s="1"/>
  <c r="E13" i="2" s="1"/>
  <c r="D26" i="2"/>
  <c r="F25" i="2"/>
  <c r="G25" i="2" s="1"/>
  <c r="G24" i="2"/>
  <c r="F24" i="2"/>
  <c r="E23" i="2"/>
  <c r="D23" i="2"/>
  <c r="F21" i="2"/>
  <c r="F20" i="2" s="1"/>
  <c r="E20" i="2"/>
  <c r="D20" i="2"/>
  <c r="F19" i="2"/>
  <c r="G19" i="2" s="1"/>
  <c r="E18" i="2"/>
  <c r="D18" i="2"/>
  <c r="F17" i="2"/>
  <c r="G17" i="2" s="1"/>
  <c r="F16" i="2"/>
  <c r="G16" i="2" s="1"/>
  <c r="E15" i="2"/>
  <c r="D15" i="2"/>
  <c r="G10" i="2"/>
  <c r="F10" i="2"/>
  <c r="F170" i="1"/>
  <c r="G170" i="1" s="1"/>
  <c r="G169" i="1"/>
  <c r="F169" i="1"/>
  <c r="E168" i="1"/>
  <c r="D168" i="1"/>
  <c r="D167" i="1" s="1"/>
  <c r="G166" i="1"/>
  <c r="F166" i="1"/>
  <c r="G165" i="1"/>
  <c r="F165" i="1"/>
  <c r="E164" i="1"/>
  <c r="E163" i="1" s="1"/>
  <c r="D164" i="1"/>
  <c r="D163" i="1"/>
  <c r="D162" i="1" s="1"/>
  <c r="D161" i="1" s="1"/>
  <c r="F160" i="1"/>
  <c r="G160" i="1" s="1"/>
  <c r="E159" i="1"/>
  <c r="D159" i="1"/>
  <c r="D158" i="1" s="1"/>
  <c r="G157" i="1"/>
  <c r="F157" i="1"/>
  <c r="E156" i="1"/>
  <c r="D156" i="1"/>
  <c r="D155" i="1"/>
  <c r="F153" i="1"/>
  <c r="G153" i="1" s="1"/>
  <c r="E152" i="1"/>
  <c r="D152" i="1"/>
  <c r="D151" i="1" s="1"/>
  <c r="D150" i="1" s="1"/>
  <c r="E151" i="1"/>
  <c r="E150" i="1" s="1"/>
  <c r="F147" i="1"/>
  <c r="G147" i="1" s="1"/>
  <c r="F146" i="1"/>
  <c r="G146" i="1" s="1"/>
  <c r="E145" i="1"/>
  <c r="D145" i="1"/>
  <c r="F144" i="1"/>
  <c r="G144" i="1" s="1"/>
  <c r="E143" i="1"/>
  <c r="D143" i="1"/>
  <c r="F143" i="1" s="1"/>
  <c r="G143" i="1" s="1"/>
  <c r="F142" i="1"/>
  <c r="G142" i="1" s="1"/>
  <c r="E141" i="1"/>
  <c r="D141" i="1"/>
  <c r="D140" i="1" s="1"/>
  <c r="G139" i="1"/>
  <c r="F139" i="1"/>
  <c r="E138" i="1"/>
  <c r="D138" i="1"/>
  <c r="D137" i="1"/>
  <c r="F134" i="1"/>
  <c r="G134" i="1" s="1"/>
  <c r="E133" i="1"/>
  <c r="D133" i="1"/>
  <c r="F132" i="1"/>
  <c r="G132" i="1" s="1"/>
  <c r="E131" i="1"/>
  <c r="D131" i="1"/>
  <c r="F129" i="1"/>
  <c r="G129" i="1" s="1"/>
  <c r="E128" i="1"/>
  <c r="D128" i="1"/>
  <c r="F128" i="1" s="1"/>
  <c r="G128" i="1" s="1"/>
  <c r="F127" i="1"/>
  <c r="G127" i="1" s="1"/>
  <c r="E126" i="1"/>
  <c r="F126" i="1" s="1"/>
  <c r="G126" i="1" s="1"/>
  <c r="D126" i="1"/>
  <c r="F125" i="1"/>
  <c r="G125" i="1" s="1"/>
  <c r="F124" i="1"/>
  <c r="G124" i="1" s="1"/>
  <c r="E123" i="1"/>
  <c r="E122" i="1" s="1"/>
  <c r="D123" i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E114" i="1"/>
  <c r="D114" i="1"/>
  <c r="G113" i="1"/>
  <c r="F113" i="1"/>
  <c r="G112" i="1"/>
  <c r="F112" i="1"/>
  <c r="G111" i="1"/>
  <c r="F111" i="1"/>
  <c r="G110" i="1"/>
  <c r="F110" i="1"/>
  <c r="G109" i="1"/>
  <c r="F109" i="1"/>
  <c r="E108" i="1"/>
  <c r="D108" i="1"/>
  <c r="F107" i="1"/>
  <c r="G107" i="1" s="1"/>
  <c r="F106" i="1"/>
  <c r="G106" i="1" s="1"/>
  <c r="F105" i="1"/>
  <c r="G105" i="1" s="1"/>
  <c r="F104" i="1"/>
  <c r="G104" i="1" s="1"/>
  <c r="F103" i="1"/>
  <c r="G103" i="1" s="1"/>
  <c r="E102" i="1"/>
  <c r="D102" i="1"/>
  <c r="F102" i="1" s="1"/>
  <c r="G102" i="1" s="1"/>
  <c r="F101" i="1"/>
  <c r="G101" i="1" s="1"/>
  <c r="F100" i="1"/>
  <c r="G100" i="1" s="1"/>
  <c r="F99" i="1"/>
  <c r="G99" i="1" s="1"/>
  <c r="F98" i="1"/>
  <c r="G98" i="1" s="1"/>
  <c r="F96" i="1"/>
  <c r="G96" i="1" s="1"/>
  <c r="E95" i="1"/>
  <c r="D95" i="1"/>
  <c r="F94" i="1"/>
  <c r="G94" i="1" s="1"/>
  <c r="F92" i="1"/>
  <c r="G92" i="1" s="1"/>
  <c r="F90" i="1"/>
  <c r="G90" i="1" s="1"/>
  <c r="F89" i="1"/>
  <c r="G89" i="1" s="1"/>
  <c r="F88" i="1"/>
  <c r="G88" i="1" s="1"/>
  <c r="E86" i="1"/>
  <c r="D86" i="1"/>
  <c r="F86" i="1" s="1"/>
  <c r="G86" i="1" s="1"/>
  <c r="G82" i="1"/>
  <c r="F82" i="1"/>
  <c r="F81" i="1"/>
  <c r="G81" i="1" s="1"/>
  <c r="G79" i="1"/>
  <c r="F79" i="1"/>
  <c r="F78" i="1"/>
  <c r="G78" i="1" s="1"/>
  <c r="G77" i="1"/>
  <c r="E77" i="1"/>
  <c r="F77" i="1" s="1"/>
  <c r="D77" i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E69" i="1"/>
  <c r="E68" i="1" s="1"/>
  <c r="D69" i="1"/>
  <c r="F67" i="1"/>
  <c r="G67" i="1" s="1"/>
  <c r="F66" i="1"/>
  <c r="G66" i="1" s="1"/>
  <c r="E65" i="1"/>
  <c r="D65" i="1"/>
  <c r="F64" i="1"/>
  <c r="G64" i="1" s="1"/>
  <c r="G63" i="1"/>
  <c r="F63" i="1"/>
  <c r="F62" i="1"/>
  <c r="G62" i="1" s="1"/>
  <c r="G61" i="1"/>
  <c r="F61" i="1"/>
  <c r="F60" i="1"/>
  <c r="G60" i="1" s="1"/>
  <c r="G59" i="1"/>
  <c r="F59" i="1"/>
  <c r="F58" i="1"/>
  <c r="G58" i="1" s="1"/>
  <c r="E57" i="1"/>
  <c r="D57" i="1"/>
  <c r="F54" i="1"/>
  <c r="G54" i="1" s="1"/>
  <c r="F52" i="1"/>
  <c r="G52" i="1" s="1"/>
  <c r="F51" i="1"/>
  <c r="G51" i="1" s="1"/>
  <c r="F50" i="1"/>
  <c r="G50" i="1" s="1"/>
  <c r="E49" i="1"/>
  <c r="D49" i="1"/>
  <c r="F49" i="1" s="1"/>
  <c r="G49" i="1" s="1"/>
  <c r="G48" i="1"/>
  <c r="F48" i="1"/>
  <c r="F47" i="1"/>
  <c r="G47" i="1" s="1"/>
  <c r="G46" i="1"/>
  <c r="F46" i="1"/>
  <c r="F45" i="1"/>
  <c r="G45" i="1" s="1"/>
  <c r="G44" i="1"/>
  <c r="F44" i="1"/>
  <c r="F43" i="1"/>
  <c r="G43" i="1" s="1"/>
  <c r="G42" i="1"/>
  <c r="F42" i="1"/>
  <c r="E41" i="1"/>
  <c r="D41" i="1"/>
  <c r="G39" i="1"/>
  <c r="F39" i="1"/>
  <c r="G37" i="1"/>
  <c r="E37" i="1"/>
  <c r="F37" i="1" s="1"/>
  <c r="D37" i="1"/>
  <c r="E35" i="1"/>
  <c r="D35" i="1"/>
  <c r="E32" i="1"/>
  <c r="D32" i="1"/>
  <c r="F31" i="1"/>
  <c r="G31" i="1" s="1"/>
  <c r="F30" i="1"/>
  <c r="G30" i="1" s="1"/>
  <c r="F29" i="1"/>
  <c r="G29" i="1" s="1"/>
  <c r="F28" i="1"/>
  <c r="G28" i="1" s="1"/>
  <c r="E27" i="1"/>
  <c r="F27" i="1" s="1"/>
  <c r="G27" i="1" s="1"/>
  <c r="D27" i="1"/>
  <c r="G26" i="1"/>
  <c r="F26" i="1"/>
  <c r="G25" i="1"/>
  <c r="F25" i="1"/>
  <c r="G24" i="1"/>
  <c r="F24" i="1"/>
  <c r="G23" i="1"/>
  <c r="F23" i="1"/>
  <c r="E21" i="1"/>
  <c r="F21" i="1" s="1"/>
  <c r="G21" i="1" s="1"/>
  <c r="D21" i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E15" i="1"/>
  <c r="D15" i="1"/>
  <c r="F10" i="1"/>
  <c r="G10" i="1" s="1"/>
  <c r="I7" i="5" l="1"/>
  <c r="B14" i="5"/>
  <c r="B7" i="5" s="1"/>
  <c r="B21" i="5"/>
  <c r="B30" i="5"/>
  <c r="B27" i="5"/>
  <c r="B29" i="5"/>
  <c r="D7" i="5"/>
  <c r="B19" i="5"/>
  <c r="B9" i="8"/>
  <c r="B7" i="7"/>
  <c r="D14" i="2"/>
  <c r="D13" i="2" s="1"/>
  <c r="F23" i="2"/>
  <c r="G23" i="2" s="1"/>
  <c r="D47" i="2"/>
  <c r="D38" i="2" s="1"/>
  <c r="F79" i="2"/>
  <c r="G79" i="2" s="1"/>
  <c r="F89" i="2"/>
  <c r="F95" i="2"/>
  <c r="G95" i="2" s="1"/>
  <c r="E47" i="2"/>
  <c r="F47" i="2" s="1"/>
  <c r="G47" i="2" s="1"/>
  <c r="F18" i="2"/>
  <c r="G18" i="2" s="1"/>
  <c r="F26" i="2"/>
  <c r="G26" i="2" s="1"/>
  <c r="F32" i="2"/>
  <c r="G32" i="2" s="1"/>
  <c r="F54" i="2"/>
  <c r="G54" i="2" s="1"/>
  <c r="G89" i="2"/>
  <c r="G88" i="2" s="1"/>
  <c r="F88" i="2"/>
  <c r="F94" i="2"/>
  <c r="G94" i="2" s="1"/>
  <c r="F13" i="2"/>
  <c r="G13" i="2" s="1"/>
  <c r="F39" i="2"/>
  <c r="F14" i="2"/>
  <c r="G14" i="2" s="1"/>
  <c r="G21" i="2"/>
  <c r="G20" i="2" s="1"/>
  <c r="F40" i="2"/>
  <c r="G40" i="2" s="1"/>
  <c r="F70" i="2"/>
  <c r="G70" i="2" s="1"/>
  <c r="F15" i="2"/>
  <c r="G15" i="2" s="1"/>
  <c r="D154" i="1"/>
  <c r="D149" i="1" s="1"/>
  <c r="D148" i="1" s="1"/>
  <c r="D14" i="1"/>
  <c r="F69" i="1"/>
  <c r="G69" i="1" s="1"/>
  <c r="F95" i="1"/>
  <c r="G95" i="1" s="1"/>
  <c r="F108" i="1"/>
  <c r="G108" i="1" s="1"/>
  <c r="F114" i="1"/>
  <c r="G114" i="1" s="1"/>
  <c r="F145" i="1"/>
  <c r="G145" i="1" s="1"/>
  <c r="F164" i="1"/>
  <c r="G164" i="1" s="1"/>
  <c r="D56" i="1"/>
  <c r="F152" i="1"/>
  <c r="G152" i="1" s="1"/>
  <c r="D40" i="1"/>
  <c r="D13" i="1" s="1"/>
  <c r="F133" i="1"/>
  <c r="G133" i="1" s="1"/>
  <c r="E40" i="1"/>
  <c r="F41" i="1"/>
  <c r="G41" i="1" s="1"/>
  <c r="F123" i="1"/>
  <c r="G123" i="1" s="1"/>
  <c r="D122" i="1"/>
  <c r="E130" i="1"/>
  <c r="F138" i="1"/>
  <c r="G138" i="1" s="1"/>
  <c r="E137" i="1"/>
  <c r="F137" i="1" s="1"/>
  <c r="G137" i="1" s="1"/>
  <c r="F159" i="1"/>
  <c r="G159" i="1" s="1"/>
  <c r="E158" i="1"/>
  <c r="F158" i="1" s="1"/>
  <c r="G158" i="1" s="1"/>
  <c r="F168" i="1"/>
  <c r="G168" i="1" s="1"/>
  <c r="E167" i="1"/>
  <c r="F65" i="1"/>
  <c r="G65" i="1" s="1"/>
  <c r="F122" i="1"/>
  <c r="G122" i="1" s="1"/>
  <c r="F141" i="1"/>
  <c r="G141" i="1" s="1"/>
  <c r="E140" i="1"/>
  <c r="F140" i="1" s="1"/>
  <c r="G140" i="1" s="1"/>
  <c r="E14" i="1"/>
  <c r="F57" i="1"/>
  <c r="G57" i="1" s="1"/>
  <c r="E56" i="1"/>
  <c r="D68" i="1"/>
  <c r="F131" i="1"/>
  <c r="G131" i="1" s="1"/>
  <c r="D130" i="1"/>
  <c r="F150" i="1"/>
  <c r="G150" i="1" s="1"/>
  <c r="F156" i="1"/>
  <c r="G156" i="1" s="1"/>
  <c r="E155" i="1"/>
  <c r="F163" i="1"/>
  <c r="G163" i="1" s="1"/>
  <c r="F151" i="1"/>
  <c r="G151" i="1" s="1"/>
  <c r="E38" i="2" l="1"/>
  <c r="E12" i="2" s="1"/>
  <c r="D12" i="2"/>
  <c r="D11" i="2" s="1"/>
  <c r="D9" i="2" s="1"/>
  <c r="D8" i="2" s="1"/>
  <c r="F38" i="2"/>
  <c r="G38" i="2" s="1"/>
  <c r="G39" i="2"/>
  <c r="E11" i="2"/>
  <c r="F130" i="1"/>
  <c r="G130" i="1" s="1"/>
  <c r="F40" i="1"/>
  <c r="G40" i="1" s="1"/>
  <c r="D55" i="1"/>
  <c r="D12" i="1" s="1"/>
  <c r="D11" i="1" s="1"/>
  <c r="D9" i="1" s="1"/>
  <c r="D8" i="1" s="1"/>
  <c r="F68" i="1"/>
  <c r="G68" i="1" s="1"/>
  <c r="E154" i="1"/>
  <c r="F155" i="1"/>
  <c r="G155" i="1" s="1"/>
  <c r="E55" i="1"/>
  <c r="F55" i="1" s="1"/>
  <c r="G55" i="1" s="1"/>
  <c r="F56" i="1"/>
  <c r="G56" i="1" s="1"/>
  <c r="E13" i="1"/>
  <c r="F14" i="1"/>
  <c r="G14" i="1" s="1"/>
  <c r="E162" i="1"/>
  <c r="F167" i="1"/>
  <c r="G167" i="1" s="1"/>
  <c r="F12" i="2" l="1"/>
  <c r="G12" i="2" s="1"/>
  <c r="F11" i="2"/>
  <c r="G11" i="2" s="1"/>
  <c r="E9" i="2"/>
  <c r="F162" i="1"/>
  <c r="G162" i="1" s="1"/>
  <c r="E161" i="1"/>
  <c r="F161" i="1" s="1"/>
  <c r="G161" i="1" s="1"/>
  <c r="E12" i="1"/>
  <c r="F13" i="1"/>
  <c r="G13" i="1" s="1"/>
  <c r="F154" i="1"/>
  <c r="G154" i="1" s="1"/>
  <c r="E149" i="1"/>
  <c r="F9" i="2" l="1"/>
  <c r="E8" i="2"/>
  <c r="F12" i="1"/>
  <c r="G12" i="1" s="1"/>
  <c r="E11" i="1"/>
  <c r="F149" i="1"/>
  <c r="G149" i="1" s="1"/>
  <c r="E148" i="1"/>
  <c r="F148" i="1" s="1"/>
  <c r="G148" i="1" s="1"/>
  <c r="F8" i="2" l="1"/>
  <c r="G8" i="2" s="1"/>
  <c r="G9" i="2"/>
  <c r="F11" i="1"/>
  <c r="G11" i="1" s="1"/>
  <c r="E9" i="1"/>
  <c r="F9" i="1" l="1"/>
  <c r="G9" i="1" s="1"/>
  <c r="E8" i="1"/>
  <c r="F8" i="1" s="1"/>
  <c r="G8" i="1" s="1"/>
</calcChain>
</file>

<file path=xl/sharedStrings.xml><?xml version="1.0" encoding="utf-8"?>
<sst xmlns="http://schemas.openxmlformats.org/spreadsheetml/2006/main" count="500" uniqueCount="263">
  <si>
    <t>ការគ្រប់គ្រងឆ្នាំ២០២១</t>
  </si>
  <si>
    <t>តារាង "ក១"</t>
  </si>
  <si>
    <t>ចំណូលថវិកាថ្នាក់ជាតិ</t>
  </si>
  <si>
    <t>ឯកតា៖លានរៀល</t>
  </si>
  <si>
    <t>ជំពូក</t>
  </si>
  <si>
    <t>គណនី</t>
  </si>
  <si>
    <t>អនុគណនី</t>
  </si>
  <si>
    <t>ច្បាប់ហិរញ្ញវត្ថុ</t>
  </si>
  <si>
    <t>ប្រៀបធៀប</t>
  </si>
  <si>
    <t>ឆ្នាំ២០២០</t>
  </si>
  <si>
    <t>ឆ្នាំ២០២១</t>
  </si>
  <si>
    <t>ទឹកប្រាក់</t>
  </si>
  <si>
    <t>ភាគរយ</t>
  </si>
  <si>
    <t>សរុបរួមចំណូលថវិកាថ្នាក់ជាតិ (I+II)</t>
  </si>
  <si>
    <t>I. សរុបចំណូលឆ្លងកាត់រតនាគារជាតិ (ក+ខ)</t>
  </si>
  <si>
    <t>ក្នុងនោះចំណូលក្នុងប្រទេស</t>
  </si>
  <si>
    <t>ក. សរុបចំណូលចរន្ដ (ក្រ១+ក្រ២)</t>
  </si>
  <si>
    <t>ក្រុមទី១៖ ចំណូលពិត (ប្រភេទទី១+ប្រភេទទី២)</t>
  </si>
  <si>
    <t>ប្រភេទទី១៖​ចំណូលសារពើពន្ធ</t>
  </si>
  <si>
    <t>-</t>
  </si>
  <si>
    <t>ប្រភេទទី២៖ ចំណូលមិនមែនសារពើពន្ធ</t>
  </si>
  <si>
    <t>ខ.សរុបចំណូលមូលធន (ក្រុមទី១+ក្រុមទី២)</t>
  </si>
  <si>
    <t>ប្រភេទទី១៖ ចំណូលពីប្រភពផ្ទាល់</t>
  </si>
  <si>
    <t>ប្រភេទទី២៖ ចំណូលពីប្រភពខាងក្រៅ</t>
  </si>
  <si>
    <t>II. សរុបចំណូលអនុវត្ដក្រៅរតនាគារជាតិ</t>
  </si>
  <si>
    <t>តារាង "ក២"</t>
  </si>
  <si>
    <t>ចំណូលថវិការដ្ឋបាលរាជធានី ខេត្ដ</t>
  </si>
  <si>
    <t>តារាង "ខ១"</t>
  </si>
  <si>
    <t>ចំណាយថវិកាថ្នាក់ជាតិ</t>
  </si>
  <si>
    <t>ឯកតា:​​ លានរៀល</t>
  </si>
  <si>
    <t>ក្រសួង ស្ថាប័ន</t>
  </si>
  <si>
    <t>សរុបរួមចំណាយ</t>
  </si>
  <si>
    <t>ចំណាយចរន្ដ</t>
  </si>
  <si>
    <t>ចំណាយមូលធន</t>
  </si>
  <si>
    <t>សរុបចំណាយចរន្ដ</t>
  </si>
  <si>
    <t>ប្រភេទទី១ មធ្យោបាយ និងសេវា</t>
  </si>
  <si>
    <t>ប្រភេទទី២ បន្ទុក
ហិរញ្ញវត្ថុ</t>
  </si>
  <si>
    <t>ប្រភេទទី៣ អន្ដរាគមន៍ សាធារណៈ</t>
  </si>
  <si>
    <t>ប្រភេទទី៤ ចំណាយផ្សេងៗ</t>
  </si>
  <si>
    <t>ប្រភេទទី៦ ចំណាយមិន​បានគ្រោងទុក</t>
  </si>
  <si>
    <t>សរុបចំណាយមូលធន</t>
  </si>
  <si>
    <t>ប្រភេទទី១ ការទូទាត់
ប្រាក់កម្ចី</t>
  </si>
  <si>
    <t>ប្រភេទទី២ អចលកម្ម</t>
  </si>
  <si>
    <t>សរុបរូមចំណាយ</t>
  </si>
  <si>
    <t>រដ្ឋបាលកណ្តាល</t>
  </si>
  <si>
    <t>ក្នុងនោះគ្រឹះស្ថានសាធារណៈមានលក្ខណៈរដ្ឋបាល</t>
  </si>
  <si>
    <t>មន្ទីរជំនាញរាជធានី ខេត្ត</t>
  </si>
  <si>
    <t>វិនិយោគសាធារណៈដោយហិរញប្បទានក្រៅប្រទេស</t>
  </si>
  <si>
    <t>ក. វិស័យរដ្ឋបាលទូទៅ</t>
  </si>
  <si>
    <t>០១.​ ព្រះបរមរាជវាំង</t>
  </si>
  <si>
    <t>០២. រដ្ឋសភា</t>
  </si>
  <si>
    <t>០៣. ព្រឹទ្ធសភា</t>
  </si>
  <si>
    <t>០៤. ក្រុមប្រឹក្សាធម្មនុញ្ញ</t>
  </si>
  <si>
    <t>០៥.១. ទីស្តីការគណៈរដ្ឋមន្រ្តី</t>
  </si>
  <si>
    <t>០៥.៤.​ ក្រុមប្រឹក្សាអភិវឌ្ឍន៍កម្ពុជា</t>
  </si>
  <si>
    <t>០៨. ក្រសួងទំនាក់ទំនងរដ្ឋសភា ព្រឹទ្ធសភា និងអធិការកិច្ច</t>
  </si>
  <si>
    <t>១.​ រដ្ឋបាលកណ្តាល</t>
  </si>
  <si>
    <t>៩. មន្ទីរជំនាញរាជធានី ខេត្ត</t>
  </si>
  <si>
    <t>០៩. ក្រសួងការបរទេសនិងសហប្រតិបត្តិការអន្តរជាតិ</t>
  </si>
  <si>
    <t>១០. ក្រសួងសេដ្ឋកិច្ចនិងហិរញ្ញវត្ថុ</t>
  </si>
  <si>
    <t>១៤. ក្រសួងផែនការ</t>
  </si>
  <si>
    <t>១. រដ្ឋបាលកណ្តាល</t>
  </si>
  <si>
    <t>២៨. ក្រសួងរៀនចំដែនដី នគរូបនីយកម្ម និងសំណង់</t>
  </si>
  <si>
    <t>៣០. គណៈកម្មាធិកាជាតិរៀបចំការបោះឆ្នោត</t>
  </si>
  <si>
    <t>៣១. អាជ្ញាធរសវនកម្មជាតិ</t>
  </si>
  <si>
    <t>៣៣. ស្ថាប័នប្រឆាំងអំពើពុករលួយ</t>
  </si>
  <si>
    <t>៣៤. ក្រសួងមុខងារសាធារណៈ</t>
  </si>
  <si>
    <t>ខ. វិស័យការពារជាតិ សន្តិសុខ និងសណ្តាប់ធ្នាប់សាធារណៈ</t>
  </si>
  <si>
    <t>០៦. ក្រសួងការពារជាតិ</t>
  </si>
  <si>
    <t>០៧.១ ក្រសួងមហាផ្ទៃ-សន្តិសុខសាធារណៈ</t>
  </si>
  <si>
    <t>០៧.២ ក្រសួងមហាផ្ទៃ-រដ្ឋបាលទូទៅ</t>
  </si>
  <si>
    <t>២៦. ក្រសួងយុត្តិធម៌</t>
  </si>
  <si>
    <t>១. យុត្តិធម៌</t>
  </si>
  <si>
    <t>២. តុលាការកំពូល</t>
  </si>
  <si>
    <t>៣. សាលាឧទ្ធរណ៍</t>
  </si>
  <si>
    <t>៤. ក្រុមប្រឹក្សានៃអង្គចៅក្រម</t>
  </si>
  <si>
    <t>៩.​ មន្ទីរជំនាញរាជធានី​ ខេត្ត</t>
  </si>
  <si>
    <t>គ. វិស័យសង្គម</t>
  </si>
  <si>
    <t>១១. ក្រសួងព័ត៌មាន</t>
  </si>
  <si>
    <t>១២. ក្រសួងសុខាភិបាល</t>
  </si>
  <si>
    <t>១៦. ក្រសួង​អប់រំ យុវជន និងកីឡា</t>
  </si>
  <si>
    <t>១. អប់រំ</t>
  </si>
  <si>
    <t>២. ឧត្តមសិក្សា</t>
  </si>
  <si>
    <t>៣. យុវជន និងកីឡា</t>
  </si>
  <si>
    <t>១៨. ក្រសួងវប្បធម៌និងវិចិត្រសិល្បៈ</t>
  </si>
  <si>
    <t>១៩.​ ក្រសួងបរិស្ថាន</t>
  </si>
  <si>
    <t>២១. ក្រសួងសង្គមកិច្ច អតីតយុទ្ធជន និងយុវនីតិសម្បទា</t>
  </si>
  <si>
    <t>២៣. ក្រសួងធម្មការនិងសាសនា</t>
  </si>
  <si>
    <t>២៤. ក្រសួងកិច្ចការនារី</t>
  </si>
  <si>
    <t>៣២.​ ក្រសួងការងារនិងបណ្តុះបណ្តាលវិជ្ជាជីវៈ</t>
  </si>
  <si>
    <t>ឃ. វិស័យសេដ្ឋកិច្ច</t>
  </si>
  <si>
    <t>០៥.៣ រដ្ឋលេខាធិការដ្ឋានអាកាសចរស៊ីវិល</t>
  </si>
  <si>
    <t>១៣. ក្រសួងរ៉ែនិងថាមពល</t>
  </si>
  <si>
    <t>១៥. ក្រសួងពាណិជ្ជកម្ម</t>
  </si>
  <si>
    <t>១៧. ក្រសួងកសិកម្ម រុក្ខាប្រមាញ់ និងនេសាទ</t>
  </si>
  <si>
    <t>២០. ក្រសួងអភិវឌ្ឍន៍ជនបទ</t>
  </si>
  <si>
    <t>២២. ក្រសួងប្រៃសណីយ៍និងទូរគមនាគមន៍</t>
  </si>
  <si>
    <t>២៥. ក្រសួងសាធារណការនិងដឹកជញ្ជូន</t>
  </si>
  <si>
    <t>២៧.​ ក្រសួងទេសចរណ៍</t>
  </si>
  <si>
    <t>២៩.​ ក្រសួងធនធានទឹកនិងឧតុនិយម</t>
  </si>
  <si>
    <t>៣៥.​ ក្រសួងឧស្សាហកម្មនិងសិប្បកម្ម</t>
  </si>
  <si>
    <t>៩៩. ចំណាយមិនទាន់បែងចែកមានមុខសញ្ញា</t>
  </si>
  <si>
    <t>ចំំណាយចរន្តក្នុងការអនុវត្តគម្រោង</t>
  </si>
  <si>
    <t>បន្ទុកហិរញ្ញវត្ថុ</t>
  </si>
  <si>
    <t>ឧបត្ថម្ភរាជធានី ខេត្ត ក្រុង ស្រុក និងឃុំ សង្កាត់</t>
  </si>
  <si>
    <t>ចំណាយមិនបានគ្រោងទុក</t>
  </si>
  <si>
    <t>ការទូទាត់ការខ្ចី</t>
  </si>
  <si>
    <t>គម្រោងវិនិយោគ</t>
  </si>
  <si>
    <t>បដិភាគវិនិយោគ</t>
  </si>
  <si>
    <t>មូលនិធិទ្រទ្រង់ថវិកា</t>
  </si>
  <si>
    <t>តារាង "ខ១.១"</t>
  </si>
  <si>
    <t>ថវិកាថ្នាក់ជាតិ (គម្រោងវិនិយោគផ្ទាល់ផ្នែកហេដ្ឋារចនាសម្ព័ន្ធ ផ្លូវថ្នល់ និងប្រព័ន្ធធារាសាស្រ្ដ)</t>
  </si>
  <si>
    <t>បរិយាយ</t>
  </si>
  <si>
    <t>២០. ក្រសួងអភិវឌ្ឍន៍ជនបទ</t>
  </si>
  <si>
    <t>គម្រោងសាងសង់ និងជួសជុលស្ដារឡើងវិញផ្លូវភ្ជាប់ពីផ្លូវជាតិ-ផ្លូវខេត្ដទៅក្រុង ស្រុកខណ្ឌ និងផ្លូវភ្ជាប់ពីក្រុង ស្រុក ខណ្ឌ ទៅក្រុង ស្រុក ខណ្ឌ</t>
  </si>
  <si>
    <t>គម្រោងសាងសង់ និងជួសជុលស្ដារឡើងវិញផ្លូវភ្ជាប់ពីក្រុង ស្រុក ខណ្ឌ ទៅឃុំ សង្កាត់</t>
  </si>
  <si>
    <t>គម្រោងសាងសង់ និងជួសជុលស្ដារឡើងវិញផ្លូវភ្ជាប់ពីឃុំ សង្កាត់ ទៅឃុំ សង្កាត់</t>
  </si>
  <si>
    <t>២៥. ក្រសួងសាធារណការ និងដឹកជញ្ជូន</t>
  </si>
  <si>
    <t>គម្រោងសាងសង់ និជួសជុលស្ដារផ្លូវឡើងវិញ ផ្លូវជាតិ ១លេខ ២លេខ</t>
  </si>
  <si>
    <t>គម្រោងសាងសង់ និជួសជុលស្ដារផ្លូវឡើងវិញ ផ្លូវជាតិ ៣លេខ ៤លេខ</t>
  </si>
  <si>
    <t>គម្រោងសាងសង់ និជួសជុលស្ដារផ្លូវឡើងវិញផ្លូវខេត្ដ-ស្រុក ផ្សេងៗ</t>
  </si>
  <si>
    <t>២៩. ក្រសួងធនធានទឹក និងឧតុនិយម</t>
  </si>
  <si>
    <t>គម្រោងស្ដារឡើងវិញប្រព័ន្ធធារាសាស្រ្ដ</t>
  </si>
  <si>
    <t>គម្រោងពង្រីកសក្ដានុពលប្រព័ន្ធធារាសាស្រ្ដ</t>
  </si>
  <si>
    <t>គម្រោងស្ថាបនាប្រព័ន្ធធារាសាស្រ្ដថ្មី</t>
  </si>
  <si>
    <t>តារាង "ខ២"</t>
  </si>
  <si>
    <t>ចំណាយថវិការដ្ឋបាលរាជធានី ខេត្ដ</t>
  </si>
  <si>
    <t>រដ្ឋបាលរាជធានី ខេត្ត</t>
  </si>
  <si>
    <t>អតិរេក រាជធានី ខេត្ដ</t>
  </si>
  <si>
    <t>ប្រភេទទី១ ការទូទាត់​ ការខ្ចី</t>
  </si>
  <si>
    <t>សរុបរួម</t>
  </si>
  <si>
    <t>០១.​ បន្ទាយមានជ័យ</t>
  </si>
  <si>
    <t>០២. ​បាត់ដំបង</t>
  </si>
  <si>
    <t>០៣. កំពង់ចាប</t>
  </si>
  <si>
    <t>០៤. កំពង់ឆ្នាំង</t>
  </si>
  <si>
    <t>០៥. កំពង់ស្ពឺ</t>
  </si>
  <si>
    <t>០៦. កំពង់ធំ</t>
  </si>
  <si>
    <t>០៧. កំពត</t>
  </si>
  <si>
    <t>០៨. កណ្ដាល</t>
  </si>
  <si>
    <t>០៩. កោះកុង</t>
  </si>
  <si>
    <t>១០. ក្រចេះ</t>
  </si>
  <si>
    <t>១១. មណ្ឌលគិរី</t>
  </si>
  <si>
    <t>១២. រាជធានីភ្នំពេញ</t>
  </si>
  <si>
    <t>១៣. ព្រះវិហារ</t>
  </si>
  <si>
    <t>១៤. ព្រៃវែង</t>
  </si>
  <si>
    <t>១៥. ពោធិ៍សាត់</t>
  </si>
  <si>
    <t>១៦. រតនគិរី</t>
  </si>
  <si>
    <t>១៧. សៀមរាប</t>
  </si>
  <si>
    <t>១៨. ព្រះសីហនុ</t>
  </si>
  <si>
    <t>១៩. ស្ទឹងត្រែង</t>
  </si>
  <si>
    <t>២០. ស្វាយរៀង</t>
  </si>
  <si>
    <t>២១. តាកែវ</t>
  </si>
  <si>
    <t>២២. ឧត្ដរមានជ័យ</t>
  </si>
  <si>
    <t>២៣. កែប</t>
  </si>
  <si>
    <t>២៤. ប៉ៃលិន</t>
  </si>
  <si>
    <t>២៥. ត្បូងឃ្មុំ</t>
  </si>
  <si>
    <t>៩៩. ចំណាយមិនទាន់បែងចែកមានមុខសញ្ញា</t>
  </si>
  <si>
    <t>តារាង "គ១"</t>
  </si>
  <si>
    <t>ចំណូលមូលធនដោយហិរញ្ញប្បទានក្រៅប្រទេស</t>
  </si>
  <si>
    <t>ឈ្មោះគម្រោង</t>
  </si>
  <si>
    <t>តម្លៃគម្រោង</t>
  </si>
  <si>
    <t>កម្រិតទុនវិនិយោគចែកតាមឆ្នាំ</t>
  </si>
  <si>
    <t>ឆ្នាំ២០២២</t>
  </si>
  <si>
    <t>ឆ្នាំ២០២៣</t>
  </si>
  <si>
    <t>សរុប៣ឆ្នាំ</t>
  </si>
  <si>
    <t>គម្រោងមានហិរញ្ញប្បទាន (គម្រោងវិនិយោគជាទុន)</t>
  </si>
  <si>
    <t>គម្រោងមិនទាន់មានហិរញ្ញប្បទាន (គម្រោងវិនិយោគជាទុន)</t>
  </si>
  <si>
    <t>ទីស្ដីការគណៈរដ្ឋមន្ដ្រី</t>
  </si>
  <si>
    <t>រដ្ឋលេខាធិការដ្ឋានអាកាសចរស៊ីវិល</t>
  </si>
  <si>
    <t>ក្រសួងមហាផ្ទៃ</t>
  </si>
  <si>
    <t>ក្រសួងទំនាក់ទំនងជាមួយរដ្ឋសភា ព្រឹទ្ធសភា និងអធិការកិច្ច</t>
  </si>
  <si>
    <t>ក្រសួងសេដ្ឋកិច្ច និងហិរញ្ញវត្ថុ</t>
  </si>
  <si>
    <t>ក្រសួងរៀបចំដែនដី នគរូបនីយកម្ម និងសំណង់</t>
  </si>
  <si>
    <t>ក្រសួងព័ត៌មាន</t>
  </si>
  <si>
    <t>ក្រសួងសុខាពិបាល</t>
  </si>
  <si>
    <t>ក្រសួងរ៉ែ និងថាមពល</t>
  </si>
  <si>
    <t>ក្រសួងពាណិជ្ជកម្ម</t>
  </si>
  <si>
    <t>ក្រសួងអប់រំ យុវជន និងកីឡា</t>
  </si>
  <si>
    <t>ក្រសួងកសិកម្ម រុក្ខាប្រមាញ់ និងនេសាទ</t>
  </si>
  <si>
    <t>ក្រសួងវប្បធម៌និងវិចិត្រសិល្បៈ</t>
  </si>
  <si>
    <t>ក្រសួងបរិស្ថាន</t>
  </si>
  <si>
    <t>ក្រសួងអភិវឌ្ឍន៍ជនបទ</t>
  </si>
  <si>
    <t>ក្រសួងសង្គមកិច្ច អតីតយុទ្ធជន និងយុវនីតិសម្បទា</t>
  </si>
  <si>
    <t>ក្រសួងប្រៃសណីយ៍ និងទូរគមនាគមន៍</t>
  </si>
  <si>
    <t>ក្រសួងសាធារណការ និងដឹកជញ្ជូន</t>
  </si>
  <si>
    <t>ក្រសួងយុត្ដិធម៌</t>
  </si>
  <si>
    <t>ក្រសួងទេសចរណ៍</t>
  </si>
  <si>
    <t>ក្រសួងធនធានទឹក និងឧតុនិយម</t>
  </si>
  <si>
    <t>ក្រសួងការងារ និងបណ្ដុះបណ្ដាលវិជ្ជាជីវៈ</t>
  </si>
  <si>
    <t>ក្រសួងមុខងារសាធារណៈ</t>
  </si>
  <si>
    <t>ក្រសួងឧស្សាហកម្ម វិទ្យាសាស្រ្ដ បច្ចេកវិទ្យា និងនវានុវត្ដន៍</t>
  </si>
  <si>
    <t>តារាង "គ២"</t>
  </si>
  <si>
    <t>គម្រោងឥណទាននិងឥណទានភ្ជាប់សន្យា</t>
  </si>
  <si>
    <t>ឯកតា៖ លានរៀល</t>
  </si>
  <si>
    <t>ក្រសួង ស្ថាប័ន</t>
  </si>
  <si>
    <t>សរុបគម្រោងឥណទាន (១)+(២)</t>
  </si>
  <si>
    <t>សរុបឥណទានភ្ជាប់សន្យា  (១)+[(២)*១០%]</t>
  </si>
  <si>
    <t>គម្រោងមានហិរញ្ញប្បទាន (១)</t>
  </si>
  <si>
    <t>គម្រោងមិនទាន់មានហិរញ្ញប្បទាន (២)</t>
  </si>
  <si>
    <t>វិស័យរដ្ឋបាលទូទៅ</t>
  </si>
  <si>
    <t>៥.១. ទីស្ដីការគណៈរដ្ឋមន្រ្ដី</t>
  </si>
  <si>
    <t>៨. ក្រសួងទំនាក់ទំនងជាមួយរដ្ឋសភា ព្រឹទ្ធសភា និងអធិការកិច្ច</t>
  </si>
  <si>
    <t>១០. ក្រសួងសេដ្ឋកិច្ច និងហិរញ្ញវត្ថុ</t>
  </si>
  <si>
    <t>២៨. ក្រសួងរៀបចំដែនដី នគរូបណីយកម្ម និងសំណង់</t>
  </si>
  <si>
    <t>៣៤. ក្រសួងមុខងារសាធារណៈ</t>
  </si>
  <si>
    <t>វិស័យការពារជាតិ សន្ដិសុខ និងសណ្ដាប់ធ្នាប់សាធារណៈ</t>
  </si>
  <si>
    <t>៧.២. ក្រសួងមហាផ្ទៃ-រដ្ឋបាលទូទៅ</t>
  </si>
  <si>
    <t>២៦. ក្រសួងយុតិធម៌</t>
  </si>
  <si>
    <t>វិស័យសង្គមកិច្ច</t>
  </si>
  <si>
    <t>១១. ក្រសួងព័ត៌មាន</t>
  </si>
  <si>
    <t>១២.ក្រសួងសុខាភិបាល</t>
  </si>
  <si>
    <t>១៦.ក្រសួងអប់រំ យុវជន និងកីឡា</t>
  </si>
  <si>
    <t>១៨. ក្រសួងវប្បធម៌ និងវិចិត្រសិល្បៈ</t>
  </si>
  <si>
    <t>១៩. ក្រសួងបរិស្ថាន</t>
  </si>
  <si>
    <t>២១. ក្រសួងសង្គមកិច្ច អតីតយុទ្ធ និងយុវនីតិសម្បទា</t>
  </si>
  <si>
    <t>៣២. ក្រសួងការងារ និងបណ្ដុះបណ្ដាលវិជ្ជាជីវៈ</t>
  </si>
  <si>
    <t>វិស័យសេដ្ឋកិច្ច</t>
  </si>
  <si>
    <t>៥.៣. រដ្ឋលេខាធិការអាកាសចរស៊ីវិល</t>
  </si>
  <si>
    <t>១៣. ក្រសួងរ៉ែ និងថាមពល</t>
  </si>
  <si>
    <t>១៥. ក្រសួងពាណិជ្ជកម្ម</t>
  </si>
  <si>
    <t>១៧. ក្រសួងកសិកម្ម រុក្ខាប្រមាញ់ និងនេសាទ</t>
  </si>
  <si>
    <t>២០. ក្រសួងអភិវឌ្ឍន័ជនបទ</t>
  </si>
  <si>
    <t>២២. ក្រសួងប្រៃសណីយ៍ និងទូរគមនាគមន៍</t>
  </si>
  <si>
    <t>២៥. ក្រសួងសាធារការ និងដឹកជញ្ជូន</t>
  </si>
  <si>
    <t>២៧. ក្រសួងទេសចរណ៍</t>
  </si>
  <si>
    <t>៣៥. ក្រសួងឧស្សាហកម្ម វិទ្យាសាស្រ្ដ បច្ចេកវិទ្យា និងនវានុវត្ដន៍</t>
  </si>
  <si>
    <t>តារាង "ឃ"</t>
  </si>
  <si>
    <t>ចំណូលមូលធនថវិកាថ្នាក់ជាតិ</t>
  </si>
  <si>
    <t>ឥណទានភ្ជាប់សន្យានិងឥណទានទូទាត់</t>
  </si>
  <si>
    <t>សរុបឥណទានភ្ជាប់សន្យា=សរុបឥណទានទូទាត់</t>
  </si>
  <si>
    <t>ចំណាយមូលធនដោយហិរញ្ញប្បទានក្នុងប្រទេស​</t>
  </si>
  <si>
    <t>ចំណាយមូលធនដោយហិរញ្ញប្បទានក្រៅប្រទេស</t>
  </si>
  <si>
    <t>ការទូទាត់ប្រាក់ខ្ចី</t>
  </si>
  <si>
    <t>ឥណទានភ្ជាប់សន្យា=ឥណទានទូទាត់</t>
  </si>
  <si>
    <t>បដិភាគវិនយោគ</t>
  </si>
  <si>
    <t>៣៣. ស្ថាប័នប្រឆាំងអំពើពុករលួយ</t>
  </si>
  <si>
    <t>៧.១.​ ក្រសួងមហាផ្ទៃ-សន្ដិសុខសាធារណៈ</t>
  </si>
  <si>
    <t>២៣. ក្រសួងធម្មការ និងសាសនា</t>
  </si>
  <si>
    <t>ចំណាយមិនទាន់បែងចែក</t>
  </si>
  <si>
    <t>ការទូទាត់ប្រាប់កម្ចី</t>
  </si>
  <si>
    <t>មូលនីធិទ្រទ្រង់ថវិកា</t>
  </si>
  <si>
    <t>កិច្ចប្រតិបត្ដិការថវិកាថ្នាក់ជាតិ</t>
  </si>
  <si>
    <t>I. ចំណូលក្នុងប្រទេសសរុប</t>
  </si>
  <si>
    <t>១.ចំណូលចរន្ដ</t>
  </si>
  <si>
    <t>២.ចំណូលមូលធនក្នុងប្រទេស</t>
  </si>
  <si>
    <t>II. ចំណាយថវិការសរុប</t>
  </si>
  <si>
    <t>២.ចំណូលមូលធន(មិនគិតការទូទាត់ការខ្ចី)</t>
  </si>
  <si>
    <t>វិនិយោគសាធារណៈដោយហិរញ្ញប្បទានក្នុងប្រទេស</t>
  </si>
  <si>
    <t>ដោយថវិកាថ្នាក់ជាតិ</t>
  </si>
  <si>
    <t>គម្រោងវិនិយោគផ្ទាល់</t>
  </si>
  <si>
    <t>ដោយមូលនិធិទ្រទ្រង់ថវិកាហិរញ្ញប្បទានដោយដៃគូអភិវឌ្ឍ</t>
  </si>
  <si>
    <t>វិនិយោគសាធារណៈដោយហិរញ្ញប្បទានក្រៅប្រទេស</t>
  </si>
  <si>
    <t>អតិរេកនៃថវិកាចរន្ដ​ (I.១-II.១)</t>
  </si>
  <si>
    <t>ឱនភាពសរុបនៃថវិកាថ្នាក់ជាតិ (I-II)</t>
  </si>
  <si>
    <t>III. ហិរញ្ញប្បទាននៃឱនភាព</t>
  </si>
  <si>
    <t>១. ហិរញ្ញប្បទានក្រៅប្រទេស</t>
  </si>
  <si>
    <t>មូលនិធិទ្រទ្រង់ថវិកាហិរញ្ញប្បទានដោយដៃគូអភិវឌ្ឍ</t>
  </si>
  <si>
    <t>២. ហិរញ្ញប្បទានក្នុងប្រទេស</t>
  </si>
  <si>
    <t>បញ្ញើរាជរដ្ឋាភិបាល</t>
  </si>
  <si>
    <t>ការគ្រប់គ្រងឆ្នាំ២០២១
តារាង "ង"
កិច្ចប្រតិបត្ដិការថវិកាថ្នាក់ជាតិ</t>
  </si>
  <si>
    <t>តុល្យភាព/
ហិរញ្ញប្បទាន</t>
  </si>
  <si>
    <t>ចំនួនទឹកប្រាក់</t>
  </si>
  <si>
    <t>ឯកតា៖ លានរៀល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</si>
</sst>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#,##0.0;[Red]#,##0.0"/>
    <numFmt numFmtId="166" formatCode="_(* #,##0.0_);_(* \(#,##0.0\);_(* &quot;-&quot;??_);_(@_)"/>
    <numFmt numFmtId="167" formatCode="_(* #,##0_);_(* \(#,##0\);_(* &quot;-&quot;??_);_(@_)"/>
    <numFmt numFmtId="168" formatCode="[$-12000425]0.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Khmer OS Muol Light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Khmer OS Muol Light"/>
    </font>
    <font>
      <sz val="11"/>
      <color theme="1"/>
      <name val="Kh Muol"/>
    </font>
    <font>
      <b/>
      <u val="singleAccounting"/>
      <sz val="11"/>
      <color theme="1"/>
      <name val="Arial"/>
      <family val="2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right" vertical="center"/>
    </xf>
    <xf numFmtId="164" fontId="2" fillId="0" borderId="16" xfId="1" applyNumberFormat="1" applyFont="1" applyBorder="1" applyAlignment="1">
      <alignment horizontal="right" vertical="center"/>
    </xf>
    <xf numFmtId="165" fontId="2" fillId="0" borderId="16" xfId="1" applyNumberFormat="1" applyFont="1" applyBorder="1" applyAlignment="1">
      <alignment horizontal="right" vertical="center"/>
    </xf>
    <xf numFmtId="0" fontId="2" fillId="0" borderId="16" xfId="0" applyFont="1" applyBorder="1"/>
    <xf numFmtId="0" fontId="0" fillId="0" borderId="16" xfId="0" applyBorder="1"/>
    <xf numFmtId="164" fontId="0" fillId="0" borderId="16" xfId="1" applyNumberFormat="1" applyFont="1" applyBorder="1" applyAlignment="1">
      <alignment horizontal="right" vertical="center"/>
    </xf>
    <xf numFmtId="165" fontId="0" fillId="0" borderId="16" xfId="1" applyNumberFormat="1" applyFont="1" applyBorder="1" applyAlignment="1">
      <alignment horizontal="right" vertical="center"/>
    </xf>
    <xf numFmtId="164" fontId="0" fillId="0" borderId="16" xfId="0" applyNumberFormat="1" applyBorder="1" applyAlignment="1">
      <alignment horizontal="right" vertical="center"/>
    </xf>
    <xf numFmtId="164" fontId="0" fillId="0" borderId="16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2" fillId="0" borderId="11" xfId="1" applyNumberFormat="1" applyFon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164" fontId="2" fillId="0" borderId="13" xfId="1" applyNumberFormat="1" applyFont="1" applyBorder="1" applyAlignment="1">
      <alignment horizontal="right" vertical="center"/>
    </xf>
    <xf numFmtId="164" fontId="0" fillId="0" borderId="13" xfId="1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17" xfId="0" applyBorder="1"/>
    <xf numFmtId="0" fontId="2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64" fontId="4" fillId="0" borderId="32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vertical="center"/>
    </xf>
    <xf numFmtId="164" fontId="4" fillId="0" borderId="3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2" fontId="3" fillId="0" borderId="3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66" fontId="2" fillId="0" borderId="12" xfId="1" applyNumberFormat="1" applyFont="1" applyBorder="1" applyAlignment="1"/>
    <xf numFmtId="0" fontId="4" fillId="0" borderId="16" xfId="0" applyFont="1" applyBorder="1" applyAlignment="1">
      <alignment vertical="center" wrapText="1"/>
    </xf>
    <xf numFmtId="166" fontId="4" fillId="0" borderId="16" xfId="1" applyNumberFormat="1" applyFont="1" applyBorder="1" applyAlignment="1"/>
    <xf numFmtId="166" fontId="0" fillId="0" borderId="16" xfId="1" applyNumberFormat="1" applyFont="1" applyBorder="1" applyAlignment="1"/>
    <xf numFmtId="0" fontId="3" fillId="0" borderId="16" xfId="0" applyFont="1" applyBorder="1" applyAlignment="1">
      <alignment vertical="center" wrapText="1"/>
    </xf>
    <xf numFmtId="166" fontId="2" fillId="0" borderId="16" xfId="1" applyNumberFormat="1" applyFont="1" applyBorder="1" applyAlignment="1"/>
    <xf numFmtId="0" fontId="0" fillId="0" borderId="0" xfId="0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/>
    <xf numFmtId="0" fontId="4" fillId="0" borderId="16" xfId="0" applyFont="1" applyBorder="1"/>
    <xf numFmtId="166" fontId="0" fillId="0" borderId="16" xfId="0" applyNumberFormat="1" applyBorder="1"/>
    <xf numFmtId="167" fontId="0" fillId="0" borderId="16" xfId="0" applyNumberFormat="1" applyBorder="1"/>
    <xf numFmtId="0" fontId="0" fillId="0" borderId="0" xfId="0" applyAlignment="1">
      <alignment horizontal="left" vertical="center"/>
    </xf>
    <xf numFmtId="167" fontId="3" fillId="0" borderId="0" xfId="1" applyNumberFormat="1" applyFont="1" applyAlignment="1">
      <alignment horizontal="center" vertical="center"/>
    </xf>
    <xf numFmtId="167" fontId="0" fillId="0" borderId="0" xfId="1" applyNumberFormat="1" applyFont="1" applyAlignment="1"/>
    <xf numFmtId="167" fontId="4" fillId="0" borderId="0" xfId="1" applyNumberFormat="1" applyFont="1" applyAlignment="1"/>
    <xf numFmtId="167" fontId="3" fillId="0" borderId="8" xfId="1" applyNumberFormat="1" applyFont="1" applyBorder="1" applyAlignment="1">
      <alignment vertical="center"/>
    </xf>
    <xf numFmtId="167" fontId="3" fillId="0" borderId="10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67" fontId="2" fillId="0" borderId="2" xfId="1" applyNumberFormat="1" applyFont="1" applyBorder="1" applyAlignment="1"/>
    <xf numFmtId="0" fontId="2" fillId="0" borderId="16" xfId="0" applyFont="1" applyBorder="1" applyAlignment="1">
      <alignment horizontal="left" vertical="center"/>
    </xf>
    <xf numFmtId="167" fontId="2" fillId="0" borderId="16" xfId="1" applyNumberFormat="1" applyFont="1" applyBorder="1" applyAlignment="1"/>
    <xf numFmtId="0" fontId="3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7" fontId="0" fillId="0" borderId="16" xfId="1" applyNumberFormat="1" applyFont="1" applyBorder="1" applyAlignment="1"/>
    <xf numFmtId="167" fontId="2" fillId="2" borderId="16" xfId="1" applyNumberFormat="1" applyFont="1" applyFill="1" applyBorder="1" applyAlignment="1"/>
    <xf numFmtId="0" fontId="4" fillId="0" borderId="0" xfId="0" applyFont="1"/>
    <xf numFmtId="0" fontId="2" fillId="0" borderId="4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167" fontId="2" fillId="0" borderId="12" xfId="1" applyNumberFormat="1" applyFont="1" applyBorder="1" applyAlignment="1"/>
    <xf numFmtId="168" fontId="4" fillId="0" borderId="16" xfId="0" applyNumberFormat="1" applyFont="1" applyBorder="1" applyAlignment="1">
      <alignment horizontal="left" vertical="center"/>
    </xf>
    <xf numFmtId="0" fontId="0" fillId="0" borderId="16" xfId="1" applyNumberFormat="1" applyFont="1" applyBorder="1" applyAlignment="1"/>
    <xf numFmtId="0" fontId="4" fillId="0" borderId="16" xfId="0" applyFont="1" applyBorder="1" applyAlignment="1">
      <alignment horizontal="left" vertical="center"/>
    </xf>
    <xf numFmtId="43" fontId="0" fillId="0" borderId="0" xfId="1" applyFont="1" applyAlignment="1"/>
    <xf numFmtId="43" fontId="7" fillId="0" borderId="2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3" fontId="7" fillId="0" borderId="8" xfId="1" applyFont="1" applyBorder="1" applyAlignment="1">
      <alignment horizontal="center" vertical="center" wrapText="1"/>
    </xf>
    <xf numFmtId="1" fontId="0" fillId="0" borderId="16" xfId="1" applyNumberFormat="1" applyFont="1" applyBorder="1" applyAlignment="1"/>
    <xf numFmtId="0" fontId="2" fillId="0" borderId="30" xfId="0" applyFont="1" applyBorder="1" applyAlignment="1">
      <alignment horizontal="left" vertical="center"/>
    </xf>
    <xf numFmtId="3" fontId="2" fillId="0" borderId="30" xfId="1" applyNumberFormat="1" applyFont="1" applyBorder="1" applyAlignment="1">
      <alignment horizontal="right" vertical="center"/>
    </xf>
    <xf numFmtId="167" fontId="2" fillId="0" borderId="30" xfId="1" applyNumberFormat="1" applyFont="1" applyBorder="1" applyAlignment="1"/>
    <xf numFmtId="0" fontId="0" fillId="0" borderId="30" xfId="0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167" fontId="0" fillId="0" borderId="30" xfId="1" applyNumberFormat="1" applyFont="1" applyBorder="1" applyAlignment="1"/>
    <xf numFmtId="3" fontId="0" fillId="0" borderId="30" xfId="1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left" vertical="center"/>
    </xf>
    <xf numFmtId="3" fontId="4" fillId="0" borderId="3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167" fontId="0" fillId="0" borderId="12" xfId="1" applyNumberFormat="1" applyFont="1" applyBorder="1" applyAlignment="1"/>
    <xf numFmtId="0" fontId="2" fillId="0" borderId="45" xfId="0" applyFont="1" applyBorder="1" applyAlignment="1">
      <alignment horizontal="left" vertical="center"/>
    </xf>
    <xf numFmtId="3" fontId="8" fillId="0" borderId="46" xfId="1" applyNumberFormat="1" applyFont="1" applyBorder="1" applyAlignment="1"/>
    <xf numFmtId="3" fontId="2" fillId="0" borderId="46" xfId="1" applyNumberFormat="1" applyFont="1" applyBorder="1" applyAlignment="1">
      <alignment horizontal="right" vertical="center"/>
    </xf>
    <xf numFmtId="0" fontId="2" fillId="0" borderId="47" xfId="0" applyFont="1" applyBorder="1" applyAlignment="1">
      <alignment horizontal="left" vertical="center"/>
    </xf>
    <xf numFmtId="3" fontId="8" fillId="0" borderId="12" xfId="1" applyNumberFormat="1" applyFont="1" applyBorder="1" applyAlignment="1"/>
    <xf numFmtId="3" fontId="0" fillId="0" borderId="12" xfId="0" applyNumberForma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3" fontId="8" fillId="0" borderId="30" xfId="1" applyNumberFormat="1" applyFont="1" applyBorder="1" applyAlignment="1"/>
    <xf numFmtId="0" fontId="4" fillId="0" borderId="24" xfId="0" applyFont="1" applyBorder="1" applyAlignment="1">
      <alignment horizontal="left" vertical="center"/>
    </xf>
    <xf numFmtId="3" fontId="4" fillId="0" borderId="30" xfId="1" applyNumberFormat="1" applyFont="1" applyBorder="1" applyAlignment="1"/>
    <xf numFmtId="3" fontId="2" fillId="0" borderId="30" xfId="1" applyNumberFormat="1" applyFont="1" applyBorder="1" applyAlignment="1"/>
    <xf numFmtId="0" fontId="4" fillId="0" borderId="0" xfId="0" applyFont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7" fontId="3" fillId="0" borderId="0" xfId="1" applyNumberFormat="1" applyFont="1" applyAlignment="1"/>
    <xf numFmtId="0" fontId="3" fillId="0" borderId="0" xfId="0" applyFont="1"/>
    <xf numFmtId="167" fontId="0" fillId="0" borderId="0" xfId="1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7" fontId="0" fillId="0" borderId="16" xfId="1" applyNumberFormat="1" applyFont="1" applyBorder="1" applyAlignment="1">
      <alignment horizontal="center" vertical="center"/>
    </xf>
    <xf numFmtId="167" fontId="0" fillId="0" borderId="16" xfId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67" fontId="3" fillId="0" borderId="2" xfId="1" applyNumberFormat="1" applyFont="1" applyBorder="1" applyAlignment="1">
      <alignment horizontal="center" vertical="center"/>
    </xf>
    <xf numFmtId="167" fontId="3" fillId="0" borderId="8" xfId="1" applyNumberFormat="1" applyFont="1" applyBorder="1" applyAlignment="1">
      <alignment horizontal="center" vertical="center"/>
    </xf>
    <xf numFmtId="167" fontId="3" fillId="0" borderId="6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 wrapText="1"/>
    </xf>
    <xf numFmtId="43" fontId="7" fillId="0" borderId="16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7" fillId="0" borderId="16" xfId="1" applyFont="1" applyBorder="1" applyAlignment="1">
      <alignment horizontal="center" vertical="top" wrapText="1"/>
    </xf>
    <xf numFmtId="43" fontId="7" fillId="0" borderId="8" xfId="1" applyFont="1" applyBorder="1" applyAlignment="1">
      <alignment horizontal="center" vertical="top" wrapText="1"/>
    </xf>
    <xf numFmtId="43" fontId="7" fillId="0" borderId="44" xfId="1" applyFont="1" applyBorder="1" applyAlignment="1">
      <alignment horizontal="center" vertical="top" wrapText="1"/>
    </xf>
    <xf numFmtId="43" fontId="7" fillId="0" borderId="10" xfId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93891-D96B-4F1D-AF33-036919501BAA}">
  <dimension ref="A1:K170"/>
  <sheetViews>
    <sheetView zoomScaleNormal="100" workbookViewId="0">
      <selection activeCell="B2" sqref="B2"/>
    </sheetView>
  </sheetViews>
  <sheetFormatPr defaultRowHeight="15" x14ac:dyDescent="0.25"/>
  <cols>
    <col min="1" max="1" width="8.7109375" style="1"/>
    <col min="3" max="3" width="47.85546875" customWidth="1"/>
    <col min="4" max="5" width="12.5703125" style="3" customWidth="1"/>
    <col min="6" max="6" width="12.5703125" style="18" customWidth="1"/>
    <col min="7" max="7" width="12.5703125" style="4" customWidth="1"/>
  </cols>
  <sheetData>
    <row r="1" spans="1:11" ht="23.25" x14ac:dyDescent="0.25">
      <c r="C1" s="2"/>
    </row>
    <row r="2" spans="1:11" ht="23.25" x14ac:dyDescent="0.25">
      <c r="C2" s="2" t="s">
        <v>0</v>
      </c>
    </row>
    <row r="3" spans="1:11" ht="23.25" x14ac:dyDescent="0.25">
      <c r="C3" s="2" t="s">
        <v>1</v>
      </c>
    </row>
    <row r="4" spans="1:11" ht="23.25" x14ac:dyDescent="0.25">
      <c r="C4" s="2" t="s">
        <v>2</v>
      </c>
    </row>
    <row r="5" spans="1:11" ht="22.5" customHeight="1" thickBot="1" x14ac:dyDescent="0.3">
      <c r="G5" s="19" t="s">
        <v>3</v>
      </c>
    </row>
    <row r="6" spans="1:11" ht="44.25" customHeight="1" thickTop="1" x14ac:dyDescent="0.25">
      <c r="A6" s="125" t="s">
        <v>4</v>
      </c>
      <c r="B6" s="127" t="s">
        <v>5</v>
      </c>
      <c r="C6" s="127" t="s">
        <v>6</v>
      </c>
      <c r="D6" s="129" t="s">
        <v>7</v>
      </c>
      <c r="E6" s="130"/>
      <c r="F6" s="127" t="s">
        <v>8</v>
      </c>
      <c r="G6" s="131"/>
      <c r="K6" s="5"/>
    </row>
    <row r="7" spans="1:11" s="25" customFormat="1" ht="31.5" customHeight="1" thickBot="1" x14ac:dyDescent="0.3">
      <c r="A7" s="126"/>
      <c r="B7" s="128"/>
      <c r="C7" s="128"/>
      <c r="D7" s="6" t="s">
        <v>9</v>
      </c>
      <c r="E7" s="6" t="s">
        <v>10</v>
      </c>
      <c r="F7" s="7" t="s">
        <v>11</v>
      </c>
      <c r="G7" s="8" t="s">
        <v>12</v>
      </c>
    </row>
    <row r="8" spans="1:11" ht="24" customHeight="1" thickTop="1" x14ac:dyDescent="0.25">
      <c r="A8" s="132" t="s">
        <v>13</v>
      </c>
      <c r="B8" s="133"/>
      <c r="C8" s="134"/>
      <c r="D8" s="9">
        <f t="shared" ref="D8:E8" si="0">SUM(D9,D161)</f>
        <v>30395855.300000001</v>
      </c>
      <c r="E8" s="9">
        <f t="shared" si="0"/>
        <v>26250335.800000001</v>
      </c>
      <c r="F8" s="20">
        <f t="shared" ref="F8:F21" si="1">E8-D8</f>
        <v>-4145519.5</v>
      </c>
      <c r="G8" s="21">
        <f t="shared" ref="G8:G21" si="2">F8/D8*100</f>
        <v>-13.638436750947422</v>
      </c>
    </row>
    <row r="9" spans="1:11" ht="24" customHeight="1" x14ac:dyDescent="0.25">
      <c r="A9" s="122" t="s">
        <v>14</v>
      </c>
      <c r="B9" s="123"/>
      <c r="C9" s="124"/>
      <c r="D9" s="11">
        <f t="shared" ref="D9:E9" si="3">SUM(D11,D148)</f>
        <v>24342665.300000001</v>
      </c>
      <c r="E9" s="11">
        <f t="shared" si="3"/>
        <v>20784685.800000001</v>
      </c>
      <c r="F9" s="22">
        <f t="shared" si="1"/>
        <v>-3557979.5</v>
      </c>
      <c r="G9" s="16">
        <f t="shared" si="2"/>
        <v>-14.616228158056298</v>
      </c>
    </row>
    <row r="10" spans="1:11" ht="24" customHeight="1" x14ac:dyDescent="0.25">
      <c r="A10" s="122" t="s">
        <v>15</v>
      </c>
      <c r="B10" s="123"/>
      <c r="C10" s="124"/>
      <c r="D10" s="11">
        <v>24092665</v>
      </c>
      <c r="E10" s="11">
        <v>19927186</v>
      </c>
      <c r="F10" s="22">
        <f t="shared" si="1"/>
        <v>-4165479</v>
      </c>
      <c r="G10" s="16">
        <f t="shared" si="2"/>
        <v>-17.289407377722636</v>
      </c>
    </row>
    <row r="11" spans="1:11" ht="24" customHeight="1" x14ac:dyDescent="0.25">
      <c r="A11" s="122" t="s">
        <v>16</v>
      </c>
      <c r="B11" s="123"/>
      <c r="C11" s="124"/>
      <c r="D11" s="11">
        <f>SUM(D12:D12)</f>
        <v>23899324.300000001</v>
      </c>
      <c r="E11" s="11">
        <f>SUM(E12:E12)</f>
        <v>19705982.800000001</v>
      </c>
      <c r="F11" s="22">
        <f t="shared" si="1"/>
        <v>-4193341.5</v>
      </c>
      <c r="G11" s="16">
        <f t="shared" si="2"/>
        <v>-17.545857980595709</v>
      </c>
    </row>
    <row r="12" spans="1:11" ht="24" customHeight="1" x14ac:dyDescent="0.25">
      <c r="A12" s="122" t="s">
        <v>17</v>
      </c>
      <c r="B12" s="123"/>
      <c r="C12" s="124"/>
      <c r="D12" s="11">
        <f t="shared" ref="D12:E12" si="4">SUM(D13,D55)</f>
        <v>23899324.300000001</v>
      </c>
      <c r="E12" s="11">
        <f t="shared" si="4"/>
        <v>19705982.800000001</v>
      </c>
      <c r="F12" s="22">
        <f t="shared" si="1"/>
        <v>-4193341.5</v>
      </c>
      <c r="G12" s="16">
        <f t="shared" si="2"/>
        <v>-17.545857980595709</v>
      </c>
    </row>
    <row r="13" spans="1:11" ht="24" customHeight="1" x14ac:dyDescent="0.25">
      <c r="A13" s="122" t="s">
        <v>18</v>
      </c>
      <c r="B13" s="123"/>
      <c r="C13" s="124"/>
      <c r="D13" s="11">
        <f t="shared" ref="D13:E13" si="5">SUM(D14,D40)</f>
        <v>21091145</v>
      </c>
      <c r="E13" s="11">
        <f t="shared" si="5"/>
        <v>17520000</v>
      </c>
      <c r="F13" s="22">
        <f t="shared" si="1"/>
        <v>-3571145</v>
      </c>
      <c r="G13" s="16">
        <f t="shared" si="2"/>
        <v>-16.931963627389599</v>
      </c>
    </row>
    <row r="14" spans="1:11" ht="24" customHeight="1" x14ac:dyDescent="0.25">
      <c r="A14" s="12">
        <v>70</v>
      </c>
      <c r="B14" s="13"/>
      <c r="C14" s="13"/>
      <c r="D14" s="11">
        <f t="shared" ref="D14:E14" si="6">SUM(D15,D21,D27,D37)</f>
        <v>18321745</v>
      </c>
      <c r="E14" s="11">
        <f t="shared" si="6"/>
        <v>15224600</v>
      </c>
      <c r="F14" s="22">
        <f t="shared" si="1"/>
        <v>-3097145</v>
      </c>
      <c r="G14" s="16">
        <f t="shared" si="2"/>
        <v>-16.904203174970505</v>
      </c>
    </row>
    <row r="15" spans="1:11" ht="24" customHeight="1" x14ac:dyDescent="0.25">
      <c r="A15" s="12"/>
      <c r="B15" s="13">
        <v>7001</v>
      </c>
      <c r="C15" s="13"/>
      <c r="D15" s="15">
        <f>SUM(D16:D18)</f>
        <v>5080000</v>
      </c>
      <c r="E15" s="15">
        <f>SUM(E16:E18)</f>
        <v>4304000</v>
      </c>
      <c r="F15" s="23">
        <f t="shared" si="1"/>
        <v>-776000</v>
      </c>
      <c r="G15" s="16">
        <f t="shared" si="2"/>
        <v>-15.275590551181104</v>
      </c>
    </row>
    <row r="16" spans="1:11" ht="24" customHeight="1" x14ac:dyDescent="0.25">
      <c r="A16" s="12"/>
      <c r="B16" s="13"/>
      <c r="C16" s="13">
        <v>70011</v>
      </c>
      <c r="D16" s="15">
        <v>210000</v>
      </c>
      <c r="E16" s="15">
        <v>144000</v>
      </c>
      <c r="F16" s="23">
        <f t="shared" si="1"/>
        <v>-66000</v>
      </c>
      <c r="G16" s="16">
        <f t="shared" si="2"/>
        <v>-31.428571428571427</v>
      </c>
    </row>
    <row r="17" spans="1:7" ht="24" customHeight="1" x14ac:dyDescent="0.25">
      <c r="A17" s="12"/>
      <c r="B17" s="13"/>
      <c r="C17" s="13">
        <v>70012</v>
      </c>
      <c r="D17" s="15">
        <v>4000000</v>
      </c>
      <c r="E17" s="15">
        <v>3410000</v>
      </c>
      <c r="F17" s="23">
        <f t="shared" si="1"/>
        <v>-590000</v>
      </c>
      <c r="G17" s="16">
        <f t="shared" si="2"/>
        <v>-14.75</v>
      </c>
    </row>
    <row r="18" spans="1:7" ht="24" customHeight="1" x14ac:dyDescent="0.25">
      <c r="A18" s="12"/>
      <c r="B18" s="13"/>
      <c r="C18" s="13">
        <v>70013</v>
      </c>
      <c r="D18" s="15">
        <v>870000</v>
      </c>
      <c r="E18" s="15">
        <v>750000</v>
      </c>
      <c r="F18" s="23">
        <f t="shared" si="1"/>
        <v>-120000</v>
      </c>
      <c r="G18" s="16">
        <f t="shared" si="2"/>
        <v>-13.793103448275861</v>
      </c>
    </row>
    <row r="19" spans="1:7" ht="24" customHeight="1" x14ac:dyDescent="0.25">
      <c r="A19" s="12"/>
      <c r="B19" s="13"/>
      <c r="C19" s="13">
        <v>70014</v>
      </c>
      <c r="D19" s="15">
        <v>0</v>
      </c>
      <c r="E19" s="15">
        <v>0</v>
      </c>
      <c r="F19" s="23">
        <f t="shared" si="1"/>
        <v>0</v>
      </c>
      <c r="G19" s="16" t="e">
        <f t="shared" si="2"/>
        <v>#DIV/0!</v>
      </c>
    </row>
    <row r="20" spans="1:7" ht="24" customHeight="1" x14ac:dyDescent="0.25">
      <c r="A20" s="12"/>
      <c r="B20" s="13"/>
      <c r="C20" s="13">
        <v>70015</v>
      </c>
      <c r="D20" s="15">
        <v>0</v>
      </c>
      <c r="E20" s="15">
        <v>0</v>
      </c>
      <c r="F20" s="23">
        <f t="shared" si="1"/>
        <v>0</v>
      </c>
      <c r="G20" s="16" t="e">
        <f t="shared" si="2"/>
        <v>#DIV/0!</v>
      </c>
    </row>
    <row r="21" spans="1:7" ht="24" customHeight="1" x14ac:dyDescent="0.25">
      <c r="A21" s="12"/>
      <c r="B21" s="13">
        <v>7002</v>
      </c>
      <c r="C21" s="13"/>
      <c r="D21" s="14">
        <f t="shared" ref="D21:E21" si="7">SUM(D22:D26)</f>
        <v>7372800</v>
      </c>
      <c r="E21" s="14">
        <f t="shared" si="7"/>
        <v>6276800</v>
      </c>
      <c r="F21" s="23">
        <f t="shared" si="1"/>
        <v>-1096000</v>
      </c>
      <c r="G21" s="16">
        <f t="shared" si="2"/>
        <v>-14.865451388888889</v>
      </c>
    </row>
    <row r="22" spans="1:7" ht="24" customHeight="1" x14ac:dyDescent="0.25">
      <c r="A22" s="12"/>
      <c r="B22" s="13"/>
      <c r="C22" s="13">
        <v>70021</v>
      </c>
      <c r="D22" s="15">
        <v>0</v>
      </c>
      <c r="E22" s="15">
        <v>0</v>
      </c>
      <c r="F22" s="23"/>
      <c r="G22" s="16"/>
    </row>
    <row r="23" spans="1:7" ht="24" customHeight="1" x14ac:dyDescent="0.25">
      <c r="A23" s="12"/>
      <c r="B23" s="13"/>
      <c r="C23" s="13">
        <v>70022</v>
      </c>
      <c r="D23" s="15">
        <v>3045000</v>
      </c>
      <c r="E23" s="15">
        <v>2640000</v>
      </c>
      <c r="F23" s="23">
        <f t="shared" ref="F23:F31" si="8">E23-D23</f>
        <v>-405000</v>
      </c>
      <c r="G23" s="16">
        <f t="shared" ref="G23:G31" si="9">F23/D23*100</f>
        <v>-13.300492610837439</v>
      </c>
    </row>
    <row r="24" spans="1:7" ht="24" customHeight="1" x14ac:dyDescent="0.25">
      <c r="A24" s="12"/>
      <c r="B24" s="13"/>
      <c r="C24" s="13">
        <v>70025</v>
      </c>
      <c r="D24" s="15">
        <v>812000</v>
      </c>
      <c r="E24" s="15">
        <v>841700</v>
      </c>
      <c r="F24" s="23">
        <f t="shared" si="8"/>
        <v>29700</v>
      </c>
      <c r="G24" s="16">
        <f t="shared" si="9"/>
        <v>3.6576354679802954</v>
      </c>
    </row>
    <row r="25" spans="1:7" ht="24" customHeight="1" x14ac:dyDescent="0.25">
      <c r="A25" s="12"/>
      <c r="B25" s="13"/>
      <c r="C25" s="13">
        <v>70026</v>
      </c>
      <c r="D25" s="15">
        <v>3166000</v>
      </c>
      <c r="E25" s="15">
        <v>2795100</v>
      </c>
      <c r="F25" s="23">
        <f t="shared" si="8"/>
        <v>-370900</v>
      </c>
      <c r="G25" s="16">
        <f t="shared" si="9"/>
        <v>-11.715097915350601</v>
      </c>
    </row>
    <row r="26" spans="1:7" ht="24" customHeight="1" x14ac:dyDescent="0.25">
      <c r="A26" s="12"/>
      <c r="B26" s="13"/>
      <c r="C26" s="13">
        <v>70027</v>
      </c>
      <c r="D26" s="15">
        <v>349800</v>
      </c>
      <c r="E26" s="15">
        <v>0</v>
      </c>
      <c r="F26" s="23">
        <f t="shared" si="8"/>
        <v>-349800</v>
      </c>
      <c r="G26" s="16">
        <f t="shared" si="9"/>
        <v>-100</v>
      </c>
    </row>
    <row r="27" spans="1:7" ht="24" customHeight="1" x14ac:dyDescent="0.25">
      <c r="A27" s="12"/>
      <c r="B27" s="13">
        <v>7003</v>
      </c>
      <c r="C27" s="13"/>
      <c r="D27" s="15">
        <f>SUM(D28:D31)</f>
        <v>5733945</v>
      </c>
      <c r="E27" s="15">
        <f>SUM(E28:E31)</f>
        <v>4508800</v>
      </c>
      <c r="F27" s="23">
        <f t="shared" si="8"/>
        <v>-1225145</v>
      </c>
      <c r="G27" s="16">
        <f t="shared" si="9"/>
        <v>-21.366528629067773</v>
      </c>
    </row>
    <row r="28" spans="1:7" ht="24" customHeight="1" x14ac:dyDescent="0.25">
      <c r="A28" s="12"/>
      <c r="B28" s="13"/>
      <c r="C28" s="13">
        <v>70031</v>
      </c>
      <c r="D28" s="15">
        <v>1100000</v>
      </c>
      <c r="E28" s="15">
        <v>870000</v>
      </c>
      <c r="F28" s="23">
        <f t="shared" si="8"/>
        <v>-230000</v>
      </c>
      <c r="G28" s="16">
        <f t="shared" si="9"/>
        <v>-20.909090909090907</v>
      </c>
    </row>
    <row r="29" spans="1:7" ht="24" customHeight="1" x14ac:dyDescent="0.25">
      <c r="A29" s="12"/>
      <c r="B29" s="13"/>
      <c r="C29" s="13">
        <v>70032</v>
      </c>
      <c r="D29" s="15">
        <v>514500</v>
      </c>
      <c r="E29" s="15">
        <v>538000</v>
      </c>
      <c r="F29" s="23">
        <f t="shared" si="8"/>
        <v>23500</v>
      </c>
      <c r="G29" s="16">
        <f t="shared" si="9"/>
        <v>4.5675413022351803</v>
      </c>
    </row>
    <row r="30" spans="1:7" ht="24" customHeight="1" x14ac:dyDescent="0.25">
      <c r="A30" s="12"/>
      <c r="B30" s="13"/>
      <c r="C30" s="13">
        <v>70033</v>
      </c>
      <c r="D30" s="15">
        <v>4034445</v>
      </c>
      <c r="E30" s="15">
        <v>3025800</v>
      </c>
      <c r="F30" s="23">
        <f t="shared" si="8"/>
        <v>-1008645</v>
      </c>
      <c r="G30" s="16">
        <f t="shared" si="9"/>
        <v>-25.000836546290756</v>
      </c>
    </row>
    <row r="31" spans="1:7" ht="24" customHeight="1" x14ac:dyDescent="0.25">
      <c r="A31" s="12"/>
      <c r="B31" s="13"/>
      <c r="C31" s="13">
        <v>70034</v>
      </c>
      <c r="D31" s="15">
        <v>85000</v>
      </c>
      <c r="E31" s="15">
        <v>75000</v>
      </c>
      <c r="F31" s="23">
        <f t="shared" si="8"/>
        <v>-10000</v>
      </c>
      <c r="G31" s="16">
        <f t="shared" si="9"/>
        <v>-11.76470588235294</v>
      </c>
    </row>
    <row r="32" spans="1:7" ht="24" customHeight="1" x14ac:dyDescent="0.25">
      <c r="A32" s="12"/>
      <c r="B32" s="13">
        <v>7004</v>
      </c>
      <c r="C32" s="13"/>
      <c r="D32" s="16">
        <f t="shared" ref="D32:E32" si="10">SUM(D33:D34)</f>
        <v>0</v>
      </c>
      <c r="E32" s="16">
        <f t="shared" si="10"/>
        <v>0</v>
      </c>
      <c r="F32" s="23"/>
      <c r="G32" s="16"/>
    </row>
    <row r="33" spans="1:7" ht="24" customHeight="1" x14ac:dyDescent="0.25">
      <c r="A33" s="12"/>
      <c r="B33" s="13"/>
      <c r="C33" s="13">
        <v>70041</v>
      </c>
      <c r="D33" s="16" t="s">
        <v>19</v>
      </c>
      <c r="E33" s="16" t="s">
        <v>19</v>
      </c>
      <c r="F33" s="23"/>
      <c r="G33" s="16"/>
    </row>
    <row r="34" spans="1:7" ht="24" customHeight="1" x14ac:dyDescent="0.25">
      <c r="A34" s="12"/>
      <c r="B34" s="13"/>
      <c r="C34" s="13">
        <v>70042</v>
      </c>
      <c r="D34" s="16" t="s">
        <v>19</v>
      </c>
      <c r="E34" s="16" t="s">
        <v>19</v>
      </c>
      <c r="F34" s="23"/>
      <c r="G34" s="16"/>
    </row>
    <row r="35" spans="1:7" ht="24" customHeight="1" x14ac:dyDescent="0.25">
      <c r="A35" s="12"/>
      <c r="B35" s="13">
        <v>7005</v>
      </c>
      <c r="C35" s="13"/>
      <c r="D35" s="16">
        <f t="shared" ref="D35:E35" si="11">SUM(D36:D36)</f>
        <v>0</v>
      </c>
      <c r="E35" s="16">
        <f t="shared" si="11"/>
        <v>0</v>
      </c>
      <c r="F35" s="23"/>
      <c r="G35" s="16"/>
    </row>
    <row r="36" spans="1:7" ht="24" customHeight="1" x14ac:dyDescent="0.25">
      <c r="A36" s="12"/>
      <c r="B36" s="13"/>
      <c r="C36" s="13">
        <v>70052</v>
      </c>
      <c r="D36" s="16" t="s">
        <v>19</v>
      </c>
      <c r="E36" s="16" t="s">
        <v>19</v>
      </c>
      <c r="F36" s="16" t="s">
        <v>19</v>
      </c>
      <c r="G36" s="16" t="s">
        <v>19</v>
      </c>
    </row>
    <row r="37" spans="1:7" ht="24" customHeight="1" x14ac:dyDescent="0.25">
      <c r="A37" s="12"/>
      <c r="B37" s="13">
        <v>7008</v>
      </c>
      <c r="C37" s="17"/>
      <c r="D37" s="15">
        <f>SUM(D38:D39)</f>
        <v>135000</v>
      </c>
      <c r="E37" s="15">
        <f>SUM(E39:E39)</f>
        <v>135000</v>
      </c>
      <c r="F37" s="23">
        <f>E37-D37</f>
        <v>0</v>
      </c>
      <c r="G37" s="16">
        <f>F37/D37*100</f>
        <v>0</v>
      </c>
    </row>
    <row r="38" spans="1:7" ht="24" customHeight="1" x14ac:dyDescent="0.25">
      <c r="A38" s="12"/>
      <c r="B38" s="13"/>
      <c r="C38" s="13">
        <v>70081</v>
      </c>
      <c r="D38" s="15">
        <v>0</v>
      </c>
      <c r="E38" s="15">
        <v>0</v>
      </c>
      <c r="F38" s="23"/>
      <c r="G38" s="16"/>
    </row>
    <row r="39" spans="1:7" ht="24" customHeight="1" x14ac:dyDescent="0.25">
      <c r="A39" s="12"/>
      <c r="B39" s="13"/>
      <c r="C39" s="13">
        <v>70082</v>
      </c>
      <c r="D39" s="15">
        <v>135000</v>
      </c>
      <c r="E39" s="15">
        <v>135000</v>
      </c>
      <c r="F39" s="23">
        <f t="shared" ref="F39:F52" si="12">E39-D39</f>
        <v>0</v>
      </c>
      <c r="G39" s="16">
        <f t="shared" ref="G39:G52" si="13">F39/D39*100</f>
        <v>0</v>
      </c>
    </row>
    <row r="40" spans="1:7" s="1" customFormat="1" ht="24" customHeight="1" x14ac:dyDescent="0.25">
      <c r="A40" s="12">
        <v>71</v>
      </c>
      <c r="B40" s="12"/>
      <c r="C40" s="12"/>
      <c r="D40" s="11">
        <f>SUM(D49,D41)</f>
        <v>2769400</v>
      </c>
      <c r="E40" s="11">
        <f>SUM(E49,E41)</f>
        <v>2295400</v>
      </c>
      <c r="F40" s="22">
        <f t="shared" si="12"/>
        <v>-474000</v>
      </c>
      <c r="G40" s="16">
        <f t="shared" si="13"/>
        <v>-17.115620712067596</v>
      </c>
    </row>
    <row r="41" spans="1:7" ht="24" customHeight="1" x14ac:dyDescent="0.25">
      <c r="A41" s="12"/>
      <c r="B41" s="13">
        <v>7100</v>
      </c>
      <c r="C41" s="13"/>
      <c r="D41" s="15">
        <f>SUM(D42:D48)</f>
        <v>2719800</v>
      </c>
      <c r="E41" s="15">
        <f>SUM(E42:E48)</f>
        <v>2283700</v>
      </c>
      <c r="F41" s="23">
        <f t="shared" si="12"/>
        <v>-436100</v>
      </c>
      <c r="G41" s="16">
        <f t="shared" si="13"/>
        <v>-16.034267225531291</v>
      </c>
    </row>
    <row r="42" spans="1:7" ht="24" customHeight="1" x14ac:dyDescent="0.25">
      <c r="A42" s="12"/>
      <c r="B42" s="13"/>
      <c r="C42" s="13">
        <v>71001</v>
      </c>
      <c r="D42" s="15">
        <v>1970400</v>
      </c>
      <c r="E42" s="15">
        <v>1546600</v>
      </c>
      <c r="F42" s="23">
        <f t="shared" si="12"/>
        <v>-423800</v>
      </c>
      <c r="G42" s="16">
        <f t="shared" si="13"/>
        <v>-21.508323183110029</v>
      </c>
    </row>
    <row r="43" spans="1:7" ht="24" customHeight="1" x14ac:dyDescent="0.25">
      <c r="A43" s="12"/>
      <c r="B43" s="13"/>
      <c r="C43" s="13">
        <v>71002</v>
      </c>
      <c r="D43" s="15">
        <v>72000</v>
      </c>
      <c r="E43" s="15">
        <v>32800</v>
      </c>
      <c r="F43" s="23">
        <f t="shared" si="12"/>
        <v>-39200</v>
      </c>
      <c r="G43" s="16">
        <f t="shared" si="13"/>
        <v>-54.444444444444443</v>
      </c>
    </row>
    <row r="44" spans="1:7" ht="24" customHeight="1" x14ac:dyDescent="0.25">
      <c r="A44" s="12"/>
      <c r="B44" s="13"/>
      <c r="C44" s="13">
        <v>71003</v>
      </c>
      <c r="D44" s="15">
        <v>310000</v>
      </c>
      <c r="E44" s="15">
        <v>331000</v>
      </c>
      <c r="F44" s="23">
        <f t="shared" si="12"/>
        <v>21000</v>
      </c>
      <c r="G44" s="16">
        <f t="shared" si="13"/>
        <v>6.7741935483870979</v>
      </c>
    </row>
    <row r="45" spans="1:7" ht="24" customHeight="1" x14ac:dyDescent="0.25">
      <c r="A45" s="12"/>
      <c r="B45" s="13"/>
      <c r="C45" s="13">
        <v>71004</v>
      </c>
      <c r="D45" s="15">
        <v>342000</v>
      </c>
      <c r="E45" s="15">
        <v>361000</v>
      </c>
      <c r="F45" s="23">
        <f t="shared" si="12"/>
        <v>19000</v>
      </c>
      <c r="G45" s="16">
        <f t="shared" si="13"/>
        <v>5.5555555555555554</v>
      </c>
    </row>
    <row r="46" spans="1:7" ht="24" customHeight="1" x14ac:dyDescent="0.25">
      <c r="A46" s="12"/>
      <c r="B46" s="13"/>
      <c r="C46" s="13">
        <v>71005</v>
      </c>
      <c r="D46" s="15">
        <v>500</v>
      </c>
      <c r="E46" s="15">
        <v>300</v>
      </c>
      <c r="F46" s="23">
        <f t="shared" si="12"/>
        <v>-200</v>
      </c>
      <c r="G46" s="16">
        <f t="shared" si="13"/>
        <v>-40</v>
      </c>
    </row>
    <row r="47" spans="1:7" ht="24" customHeight="1" x14ac:dyDescent="0.25">
      <c r="A47" s="12"/>
      <c r="B47" s="13"/>
      <c r="C47" s="13">
        <v>71006</v>
      </c>
      <c r="D47" s="15">
        <v>12000</v>
      </c>
      <c r="E47" s="15">
        <v>12000</v>
      </c>
      <c r="F47" s="23">
        <f t="shared" si="12"/>
        <v>0</v>
      </c>
      <c r="G47" s="16">
        <f t="shared" si="13"/>
        <v>0</v>
      </c>
    </row>
    <row r="48" spans="1:7" ht="24" customHeight="1" x14ac:dyDescent="0.25">
      <c r="A48" s="12"/>
      <c r="B48" s="13"/>
      <c r="C48" s="13">
        <v>71007</v>
      </c>
      <c r="D48" s="15">
        <v>12900</v>
      </c>
      <c r="E48" s="15">
        <v>0</v>
      </c>
      <c r="F48" s="23">
        <f t="shared" si="12"/>
        <v>-12900</v>
      </c>
      <c r="G48" s="16">
        <f t="shared" si="13"/>
        <v>-100</v>
      </c>
    </row>
    <row r="49" spans="1:7" ht="24" customHeight="1" x14ac:dyDescent="0.25">
      <c r="A49" s="12"/>
      <c r="B49" s="13">
        <v>7101</v>
      </c>
      <c r="C49" s="13"/>
      <c r="D49" s="15">
        <f>SUM(D50:D54)</f>
        <v>49600</v>
      </c>
      <c r="E49" s="15">
        <f>SUM(E50:E54)</f>
        <v>11700</v>
      </c>
      <c r="F49" s="23">
        <f t="shared" si="12"/>
        <v>-37900</v>
      </c>
      <c r="G49" s="16">
        <f t="shared" si="13"/>
        <v>-76.411290322580655</v>
      </c>
    </row>
    <row r="50" spans="1:7" ht="24" customHeight="1" x14ac:dyDescent="0.25">
      <c r="A50" s="12"/>
      <c r="B50" s="13"/>
      <c r="C50" s="13">
        <v>71011</v>
      </c>
      <c r="D50" s="15">
        <v>10000</v>
      </c>
      <c r="E50" s="15">
        <v>4500</v>
      </c>
      <c r="F50" s="23">
        <f t="shared" si="12"/>
        <v>-5500</v>
      </c>
      <c r="G50" s="16">
        <f t="shared" si="13"/>
        <v>-55.000000000000007</v>
      </c>
    </row>
    <row r="51" spans="1:7" ht="24" customHeight="1" x14ac:dyDescent="0.25">
      <c r="A51" s="12"/>
      <c r="B51" s="13"/>
      <c r="C51" s="13">
        <v>71012</v>
      </c>
      <c r="D51" s="15">
        <v>27000</v>
      </c>
      <c r="E51" s="15">
        <v>2700</v>
      </c>
      <c r="F51" s="23">
        <f t="shared" si="12"/>
        <v>-24300</v>
      </c>
      <c r="G51" s="16">
        <f t="shared" si="13"/>
        <v>-90</v>
      </c>
    </row>
    <row r="52" spans="1:7" ht="24" customHeight="1" x14ac:dyDescent="0.25">
      <c r="A52" s="12"/>
      <c r="B52" s="13"/>
      <c r="C52" s="13">
        <v>71014</v>
      </c>
      <c r="D52" s="15">
        <v>12100</v>
      </c>
      <c r="E52" s="15">
        <v>4300</v>
      </c>
      <c r="F52" s="23">
        <f t="shared" si="12"/>
        <v>-7800</v>
      </c>
      <c r="G52" s="16">
        <f t="shared" si="13"/>
        <v>-64.462809917355372</v>
      </c>
    </row>
    <row r="53" spans="1:7" ht="24" customHeight="1" x14ac:dyDescent="0.25">
      <c r="A53" s="12"/>
      <c r="B53" s="13"/>
      <c r="C53" s="13">
        <v>71015</v>
      </c>
      <c r="D53" s="16" t="s">
        <v>19</v>
      </c>
      <c r="E53" s="16" t="s">
        <v>19</v>
      </c>
      <c r="F53" s="23"/>
      <c r="G53" s="16"/>
    </row>
    <row r="54" spans="1:7" ht="24" customHeight="1" x14ac:dyDescent="0.25">
      <c r="A54" s="12"/>
      <c r="B54" s="13"/>
      <c r="C54" s="13">
        <v>71016</v>
      </c>
      <c r="D54" s="15">
        <v>500</v>
      </c>
      <c r="E54" s="15">
        <v>200</v>
      </c>
      <c r="F54" s="23">
        <f t="shared" ref="F54:F79" si="14">E54-D54</f>
        <v>-300</v>
      </c>
      <c r="G54" s="16">
        <f t="shared" ref="G54:G79" si="15">F54/D54*100</f>
        <v>-60</v>
      </c>
    </row>
    <row r="55" spans="1:7" ht="24" customHeight="1" x14ac:dyDescent="0.25">
      <c r="A55" s="122" t="s">
        <v>20</v>
      </c>
      <c r="B55" s="123"/>
      <c r="C55" s="124"/>
      <c r="D55" s="11">
        <f t="shared" ref="D55:E55" si="16">SUM(D56,D68,D122,D130,D137,D140)</f>
        <v>2808179.3</v>
      </c>
      <c r="E55" s="11">
        <f t="shared" si="16"/>
        <v>2185982.7999999998</v>
      </c>
      <c r="F55" s="22">
        <f t="shared" si="14"/>
        <v>-622196.5</v>
      </c>
      <c r="G55" s="16">
        <f t="shared" si="15"/>
        <v>-22.156580244003653</v>
      </c>
    </row>
    <row r="56" spans="1:7" ht="24" customHeight="1" x14ac:dyDescent="0.25">
      <c r="A56" s="12">
        <v>72</v>
      </c>
      <c r="B56" s="13"/>
      <c r="C56" s="13"/>
      <c r="D56" s="11">
        <f>SUM(D57,D65)</f>
        <v>220301</v>
      </c>
      <c r="E56" s="11">
        <f>SUM(E57,E65)</f>
        <v>205084.5</v>
      </c>
      <c r="F56" s="22">
        <f t="shared" si="14"/>
        <v>-15216.5</v>
      </c>
      <c r="G56" s="16">
        <f t="shared" si="15"/>
        <v>-6.9071406847903551</v>
      </c>
    </row>
    <row r="57" spans="1:7" ht="24" customHeight="1" x14ac:dyDescent="0.25">
      <c r="A57" s="12"/>
      <c r="B57" s="13">
        <v>7200</v>
      </c>
      <c r="C57" s="13"/>
      <c r="D57" s="15">
        <f>SUM(D58:D64)</f>
        <v>200651</v>
      </c>
      <c r="E57" s="15">
        <f>SUM(E58:E64)</f>
        <v>185140.5</v>
      </c>
      <c r="F57" s="23">
        <f t="shared" si="14"/>
        <v>-15510.5</v>
      </c>
      <c r="G57" s="16">
        <f t="shared" si="15"/>
        <v>-7.7300885617315647</v>
      </c>
    </row>
    <row r="58" spans="1:7" ht="24" customHeight="1" x14ac:dyDescent="0.25">
      <c r="A58" s="12"/>
      <c r="B58" s="13"/>
      <c r="C58" s="13">
        <v>70001</v>
      </c>
      <c r="D58" s="15">
        <v>2650</v>
      </c>
      <c r="E58" s="15">
        <v>0</v>
      </c>
      <c r="F58" s="23">
        <f t="shared" si="14"/>
        <v>-2650</v>
      </c>
      <c r="G58" s="16">
        <f t="shared" si="15"/>
        <v>-100</v>
      </c>
    </row>
    <row r="59" spans="1:7" ht="24" customHeight="1" x14ac:dyDescent="0.25">
      <c r="A59" s="12"/>
      <c r="B59" s="13"/>
      <c r="C59" s="13">
        <v>70002</v>
      </c>
      <c r="D59" s="15">
        <v>17775</v>
      </c>
      <c r="E59" s="15">
        <v>9492</v>
      </c>
      <c r="F59" s="23">
        <f t="shared" si="14"/>
        <v>-8283</v>
      </c>
      <c r="G59" s="16">
        <f t="shared" si="15"/>
        <v>-46.599156118143462</v>
      </c>
    </row>
    <row r="60" spans="1:7" ht="24" customHeight="1" x14ac:dyDescent="0.25">
      <c r="A60" s="12"/>
      <c r="B60" s="13"/>
      <c r="C60" s="13">
        <v>70003</v>
      </c>
      <c r="D60" s="15">
        <v>93101</v>
      </c>
      <c r="E60" s="15">
        <v>56560.5</v>
      </c>
      <c r="F60" s="23">
        <f t="shared" si="14"/>
        <v>-36540.5</v>
      </c>
      <c r="G60" s="16">
        <f t="shared" si="15"/>
        <v>-39.248235786941066</v>
      </c>
    </row>
    <row r="61" spans="1:7" ht="24" customHeight="1" x14ac:dyDescent="0.25">
      <c r="A61" s="12"/>
      <c r="B61" s="13"/>
      <c r="C61" s="13">
        <v>70004</v>
      </c>
      <c r="D61" s="15">
        <v>78384</v>
      </c>
      <c r="E61" s="15">
        <v>99601</v>
      </c>
      <c r="F61" s="23">
        <f t="shared" si="14"/>
        <v>21217</v>
      </c>
      <c r="G61" s="16">
        <f t="shared" si="15"/>
        <v>27.068024086548277</v>
      </c>
    </row>
    <row r="62" spans="1:7" ht="24" customHeight="1" x14ac:dyDescent="0.25">
      <c r="A62" s="12"/>
      <c r="B62" s="13"/>
      <c r="C62" s="13">
        <v>70005</v>
      </c>
      <c r="D62" s="15">
        <v>7500</v>
      </c>
      <c r="E62" s="15">
        <v>11500</v>
      </c>
      <c r="F62" s="23">
        <f t="shared" si="14"/>
        <v>4000</v>
      </c>
      <c r="G62" s="16">
        <f t="shared" si="15"/>
        <v>53.333333333333336</v>
      </c>
    </row>
    <row r="63" spans="1:7" ht="24" customHeight="1" x14ac:dyDescent="0.25">
      <c r="A63" s="12"/>
      <c r="B63" s="13"/>
      <c r="C63" s="13">
        <v>70006</v>
      </c>
      <c r="D63" s="15">
        <v>0</v>
      </c>
      <c r="E63" s="15">
        <v>0</v>
      </c>
      <c r="F63" s="23">
        <f t="shared" si="14"/>
        <v>0</v>
      </c>
      <c r="G63" s="16" t="e">
        <f t="shared" si="15"/>
        <v>#DIV/0!</v>
      </c>
    </row>
    <row r="64" spans="1:7" ht="24" customHeight="1" x14ac:dyDescent="0.25">
      <c r="A64" s="12"/>
      <c r="B64" s="13"/>
      <c r="C64" s="13">
        <v>70008</v>
      </c>
      <c r="D64" s="15">
        <v>1241</v>
      </c>
      <c r="E64" s="15">
        <v>7987</v>
      </c>
      <c r="F64" s="23">
        <f t="shared" si="14"/>
        <v>6746</v>
      </c>
      <c r="G64" s="16">
        <f t="shared" si="15"/>
        <v>543.59387590652705</v>
      </c>
    </row>
    <row r="65" spans="1:7" ht="24" customHeight="1" x14ac:dyDescent="0.25">
      <c r="A65" s="12"/>
      <c r="B65" s="13">
        <v>7201</v>
      </c>
      <c r="C65" s="13"/>
      <c r="D65" s="15">
        <f t="shared" ref="D65:E65" si="17">SUM(D66:D67)</f>
        <v>19650</v>
      </c>
      <c r="E65" s="15">
        <f t="shared" si="17"/>
        <v>19944</v>
      </c>
      <c r="F65" s="23">
        <f t="shared" si="14"/>
        <v>294</v>
      </c>
      <c r="G65" s="16">
        <f t="shared" si="15"/>
        <v>1.4961832061068703</v>
      </c>
    </row>
    <row r="66" spans="1:7" ht="24" customHeight="1" x14ac:dyDescent="0.25">
      <c r="A66" s="12"/>
      <c r="B66" s="13"/>
      <c r="C66" s="13">
        <v>72012</v>
      </c>
      <c r="D66" s="15">
        <v>19650</v>
      </c>
      <c r="E66" s="15">
        <v>19944</v>
      </c>
      <c r="F66" s="23">
        <f t="shared" si="14"/>
        <v>294</v>
      </c>
      <c r="G66" s="16">
        <f t="shared" si="15"/>
        <v>1.4961832061068703</v>
      </c>
    </row>
    <row r="67" spans="1:7" ht="24" customHeight="1" x14ac:dyDescent="0.25">
      <c r="A67" s="12"/>
      <c r="B67" s="13"/>
      <c r="C67" s="13">
        <v>72014</v>
      </c>
      <c r="D67" s="15">
        <v>0</v>
      </c>
      <c r="E67" s="15">
        <v>0</v>
      </c>
      <c r="F67" s="23">
        <f t="shared" si="14"/>
        <v>0</v>
      </c>
      <c r="G67" s="16" t="e">
        <f t="shared" si="15"/>
        <v>#DIV/0!</v>
      </c>
    </row>
    <row r="68" spans="1:7" ht="24" customHeight="1" x14ac:dyDescent="0.25">
      <c r="A68" s="12">
        <v>73</v>
      </c>
      <c r="B68" s="13"/>
      <c r="C68" s="13"/>
      <c r="D68" s="10">
        <f t="shared" ref="D68:E68" si="18">SUM(D69,D77,D86,D95,D102,D108,D114)</f>
        <v>2274997.5</v>
      </c>
      <c r="E68" s="10">
        <f t="shared" si="18"/>
        <v>1668810</v>
      </c>
      <c r="F68" s="22">
        <f t="shared" si="14"/>
        <v>-606187.5</v>
      </c>
      <c r="G68" s="16">
        <f t="shared" si="15"/>
        <v>-26.645633676520525</v>
      </c>
    </row>
    <row r="69" spans="1:7" ht="24" customHeight="1" x14ac:dyDescent="0.25">
      <c r="A69" s="12"/>
      <c r="B69" s="13">
        <v>7300</v>
      </c>
      <c r="C69" s="17"/>
      <c r="D69" s="15">
        <f>SUM(D70:D76)</f>
        <v>962660.49999999988</v>
      </c>
      <c r="E69" s="15">
        <f>SUM(E70:E76)</f>
        <v>627068.5</v>
      </c>
      <c r="F69" s="23">
        <f t="shared" si="14"/>
        <v>-335591.99999999988</v>
      </c>
      <c r="G69" s="16">
        <f t="shared" si="15"/>
        <v>-34.860888132420506</v>
      </c>
    </row>
    <row r="70" spans="1:7" ht="24" customHeight="1" x14ac:dyDescent="0.25">
      <c r="A70" s="12"/>
      <c r="B70" s="13"/>
      <c r="C70" s="13">
        <v>73001</v>
      </c>
      <c r="D70" s="15">
        <v>261371</v>
      </c>
      <c r="E70" s="15">
        <v>131316</v>
      </c>
      <c r="F70" s="23">
        <f t="shared" si="14"/>
        <v>-130055</v>
      </c>
      <c r="G70" s="16">
        <f t="shared" si="15"/>
        <v>-49.758772013727615</v>
      </c>
    </row>
    <row r="71" spans="1:7" ht="24" customHeight="1" x14ac:dyDescent="0.25">
      <c r="A71" s="12"/>
      <c r="B71" s="13"/>
      <c r="C71" s="13">
        <v>73003</v>
      </c>
      <c r="D71" s="15">
        <v>482050</v>
      </c>
      <c r="E71" s="15">
        <v>197900</v>
      </c>
      <c r="F71" s="23">
        <f t="shared" si="14"/>
        <v>-284150</v>
      </c>
      <c r="G71" s="16">
        <f t="shared" si="15"/>
        <v>-58.946167410019711</v>
      </c>
    </row>
    <row r="72" spans="1:7" ht="24" customHeight="1" x14ac:dyDescent="0.25">
      <c r="A72" s="12"/>
      <c r="B72" s="13"/>
      <c r="C72" s="13">
        <v>73004</v>
      </c>
      <c r="D72" s="15">
        <v>44049.2</v>
      </c>
      <c r="E72" s="15">
        <v>8733</v>
      </c>
      <c r="F72" s="23">
        <f t="shared" si="14"/>
        <v>-35316.199999999997</v>
      </c>
      <c r="G72" s="16">
        <f t="shared" si="15"/>
        <v>-80.174441306539052</v>
      </c>
    </row>
    <row r="73" spans="1:7" ht="24" customHeight="1" x14ac:dyDescent="0.25">
      <c r="A73" s="12"/>
      <c r="B73" s="13"/>
      <c r="C73" s="13">
        <v>73005</v>
      </c>
      <c r="D73" s="15">
        <v>170445</v>
      </c>
      <c r="E73" s="15">
        <v>282569</v>
      </c>
      <c r="F73" s="23">
        <f t="shared" si="14"/>
        <v>112124</v>
      </c>
      <c r="G73" s="16">
        <f t="shared" si="15"/>
        <v>65.783097186775791</v>
      </c>
    </row>
    <row r="74" spans="1:7" ht="24" customHeight="1" x14ac:dyDescent="0.25">
      <c r="A74" s="12"/>
      <c r="B74" s="13"/>
      <c r="C74" s="13">
        <v>73006</v>
      </c>
      <c r="D74" s="15">
        <v>939.6</v>
      </c>
      <c r="E74" s="15">
        <v>939.6</v>
      </c>
      <c r="F74" s="23">
        <f t="shared" si="14"/>
        <v>0</v>
      </c>
      <c r="G74" s="16">
        <f t="shared" si="15"/>
        <v>0</v>
      </c>
    </row>
    <row r="75" spans="1:7" ht="24" customHeight="1" x14ac:dyDescent="0.25">
      <c r="A75" s="12"/>
      <c r="B75" s="13"/>
      <c r="C75" s="13">
        <v>73007</v>
      </c>
      <c r="D75" s="15">
        <v>0</v>
      </c>
      <c r="E75" s="15">
        <v>0</v>
      </c>
      <c r="F75" s="23">
        <f t="shared" si="14"/>
        <v>0</v>
      </c>
      <c r="G75" s="16" t="e">
        <f t="shared" si="15"/>
        <v>#DIV/0!</v>
      </c>
    </row>
    <row r="76" spans="1:7" ht="24" customHeight="1" x14ac:dyDescent="0.25">
      <c r="A76" s="12"/>
      <c r="B76" s="13"/>
      <c r="C76" s="13">
        <v>73008</v>
      </c>
      <c r="D76" s="15">
        <v>3805.7</v>
      </c>
      <c r="E76" s="15">
        <v>5610.9</v>
      </c>
      <c r="F76" s="23">
        <f t="shared" si="14"/>
        <v>1805.1999999999998</v>
      </c>
      <c r="G76" s="16">
        <f t="shared" si="15"/>
        <v>47.434111989909873</v>
      </c>
    </row>
    <row r="77" spans="1:7" ht="24" customHeight="1" x14ac:dyDescent="0.25">
      <c r="A77" s="12"/>
      <c r="B77" s="13">
        <v>7301</v>
      </c>
      <c r="C77" s="17"/>
      <c r="D77" s="15">
        <f>SUM(D78:D85)</f>
        <v>117829.4</v>
      </c>
      <c r="E77" s="15">
        <f>SUM(E78:E82)</f>
        <v>110033.2</v>
      </c>
      <c r="F77" s="23">
        <f t="shared" si="14"/>
        <v>-7796.1999999999971</v>
      </c>
      <c r="G77" s="16">
        <f t="shared" si="15"/>
        <v>-6.6165150633033836</v>
      </c>
    </row>
    <row r="78" spans="1:7" ht="24" customHeight="1" x14ac:dyDescent="0.25">
      <c r="A78" s="12"/>
      <c r="B78" s="13"/>
      <c r="C78" s="13">
        <v>73011</v>
      </c>
      <c r="D78" s="15">
        <v>120</v>
      </c>
      <c r="E78" s="15">
        <v>120</v>
      </c>
      <c r="F78" s="23">
        <f t="shared" si="14"/>
        <v>0</v>
      </c>
      <c r="G78" s="16">
        <f t="shared" si="15"/>
        <v>0</v>
      </c>
    </row>
    <row r="79" spans="1:7" ht="24" customHeight="1" x14ac:dyDescent="0.25">
      <c r="A79" s="12"/>
      <c r="B79" s="13"/>
      <c r="C79" s="13">
        <v>73012</v>
      </c>
      <c r="D79" s="15">
        <v>117427.4</v>
      </c>
      <c r="E79" s="15">
        <v>109744.2</v>
      </c>
      <c r="F79" s="23">
        <f t="shared" si="14"/>
        <v>-7683.1999999999971</v>
      </c>
      <c r="G79" s="16">
        <f t="shared" si="15"/>
        <v>-6.5429363163963412</v>
      </c>
    </row>
    <row r="80" spans="1:7" ht="24" customHeight="1" x14ac:dyDescent="0.25">
      <c r="A80" s="12"/>
      <c r="B80" s="13"/>
      <c r="C80" s="13">
        <v>73013</v>
      </c>
      <c r="D80" s="15">
        <v>0</v>
      </c>
      <c r="E80" s="15"/>
      <c r="F80" s="23"/>
      <c r="G80" s="16"/>
    </row>
    <row r="81" spans="1:7" ht="24" customHeight="1" x14ac:dyDescent="0.25">
      <c r="A81" s="12"/>
      <c r="B81" s="13"/>
      <c r="C81" s="13">
        <v>73014</v>
      </c>
      <c r="D81" s="15">
        <v>262</v>
      </c>
      <c r="E81" s="15">
        <v>139</v>
      </c>
      <c r="F81" s="23">
        <f>E81-D81</f>
        <v>-123</v>
      </c>
      <c r="G81" s="16">
        <f>F81/D81*100</f>
        <v>-46.946564885496187</v>
      </c>
    </row>
    <row r="82" spans="1:7" ht="24" customHeight="1" x14ac:dyDescent="0.25">
      <c r="A82" s="12"/>
      <c r="B82" s="13"/>
      <c r="C82" s="13">
        <v>73015</v>
      </c>
      <c r="D82" s="15">
        <v>20</v>
      </c>
      <c r="E82" s="15">
        <v>30</v>
      </c>
      <c r="F82" s="23">
        <f>E82-D82</f>
        <v>10</v>
      </c>
      <c r="G82" s="16">
        <f>F82/D82*100</f>
        <v>50</v>
      </c>
    </row>
    <row r="83" spans="1:7" ht="24" customHeight="1" x14ac:dyDescent="0.25">
      <c r="A83" s="12"/>
      <c r="B83" s="13"/>
      <c r="C83" s="13">
        <v>73016</v>
      </c>
      <c r="D83" s="15">
        <v>0</v>
      </c>
      <c r="E83" s="15">
        <v>0</v>
      </c>
      <c r="F83" s="23"/>
      <c r="G83" s="16"/>
    </row>
    <row r="84" spans="1:7" ht="24" customHeight="1" x14ac:dyDescent="0.25">
      <c r="A84" s="12"/>
      <c r="B84" s="13"/>
      <c r="C84" s="13">
        <v>73017</v>
      </c>
      <c r="D84" s="15">
        <v>0</v>
      </c>
      <c r="E84" s="15">
        <v>0</v>
      </c>
      <c r="F84" s="23"/>
      <c r="G84" s="16"/>
    </row>
    <row r="85" spans="1:7" ht="24" customHeight="1" x14ac:dyDescent="0.25">
      <c r="A85" s="12"/>
      <c r="B85" s="13"/>
      <c r="C85" s="13">
        <v>73018</v>
      </c>
      <c r="D85" s="15">
        <v>0</v>
      </c>
      <c r="E85" s="15">
        <v>0</v>
      </c>
      <c r="F85" s="23"/>
      <c r="G85" s="16"/>
    </row>
    <row r="86" spans="1:7" ht="24" customHeight="1" x14ac:dyDescent="0.25">
      <c r="A86" s="12"/>
      <c r="B86" s="13">
        <v>7302</v>
      </c>
      <c r="C86" s="13"/>
      <c r="D86" s="14">
        <f t="shared" ref="D86:E86" si="19">SUM(D87:D94)</f>
        <v>70909.100000000006</v>
      </c>
      <c r="E86" s="14">
        <f t="shared" si="19"/>
        <v>71518.600000000006</v>
      </c>
      <c r="F86" s="23">
        <f>E86-D86</f>
        <v>609.5</v>
      </c>
      <c r="G86" s="16">
        <f>F86/D86*100</f>
        <v>0.85955117185241381</v>
      </c>
    </row>
    <row r="87" spans="1:7" ht="24" customHeight="1" x14ac:dyDescent="0.25">
      <c r="A87" s="12"/>
      <c r="B87" s="13"/>
      <c r="C87" s="13">
        <v>73021</v>
      </c>
      <c r="D87" s="14" t="s">
        <v>19</v>
      </c>
      <c r="E87" s="14" t="s">
        <v>19</v>
      </c>
      <c r="F87" s="23"/>
      <c r="G87" s="16"/>
    </row>
    <row r="88" spans="1:7" ht="24" customHeight="1" x14ac:dyDescent="0.25">
      <c r="A88" s="12"/>
      <c r="B88" s="13"/>
      <c r="C88" s="13">
        <v>73022</v>
      </c>
      <c r="D88" s="14" t="s">
        <v>19</v>
      </c>
      <c r="E88" s="15">
        <v>6</v>
      </c>
      <c r="F88" s="23" t="e">
        <f>E88-D88</f>
        <v>#VALUE!</v>
      </c>
      <c r="G88" s="16" t="e">
        <f>F88/D88*100</f>
        <v>#VALUE!</v>
      </c>
    </row>
    <row r="89" spans="1:7" ht="24" customHeight="1" x14ac:dyDescent="0.25">
      <c r="A89" s="12"/>
      <c r="B89" s="13"/>
      <c r="C89" s="13">
        <v>73023</v>
      </c>
      <c r="D89" s="15">
        <v>24841.200000000001</v>
      </c>
      <c r="E89" s="15">
        <v>29565.200000000001</v>
      </c>
      <c r="F89" s="23">
        <f>E89-D89</f>
        <v>4724</v>
      </c>
      <c r="G89" s="16">
        <f>F89/D89*100</f>
        <v>19.016794679806129</v>
      </c>
    </row>
    <row r="90" spans="1:7" ht="24" customHeight="1" x14ac:dyDescent="0.25">
      <c r="A90" s="12"/>
      <c r="B90" s="13"/>
      <c r="C90" s="13">
        <v>73024</v>
      </c>
      <c r="D90" s="15">
        <v>2094.9</v>
      </c>
      <c r="E90" s="15">
        <v>2095.3000000000002</v>
      </c>
      <c r="F90" s="23">
        <f>E90-D90</f>
        <v>0.40000000000009095</v>
      </c>
      <c r="G90" s="16">
        <f>F90/D90*100</f>
        <v>1.9093990166599406E-2</v>
      </c>
    </row>
    <row r="91" spans="1:7" ht="24" customHeight="1" x14ac:dyDescent="0.25">
      <c r="A91" s="12"/>
      <c r="B91" s="13"/>
      <c r="C91" s="13">
        <v>73025</v>
      </c>
      <c r="D91" s="16" t="s">
        <v>19</v>
      </c>
      <c r="E91" s="16" t="s">
        <v>19</v>
      </c>
      <c r="F91" s="16" t="s">
        <v>19</v>
      </c>
      <c r="G91" s="16" t="s">
        <v>19</v>
      </c>
    </row>
    <row r="92" spans="1:7" ht="24" customHeight="1" x14ac:dyDescent="0.25">
      <c r="A92" s="12"/>
      <c r="B92" s="13"/>
      <c r="C92" s="13">
        <v>73026</v>
      </c>
      <c r="D92" s="15">
        <v>4479.3999999999996</v>
      </c>
      <c r="E92" s="15">
        <v>4559.3</v>
      </c>
      <c r="F92" s="23">
        <f>E92-D92</f>
        <v>79.900000000000546</v>
      </c>
      <c r="G92" s="16">
        <f>F92/D92*100</f>
        <v>1.7837210340670748</v>
      </c>
    </row>
    <row r="93" spans="1:7" ht="24" customHeight="1" x14ac:dyDescent="0.25">
      <c r="A93" s="12"/>
      <c r="B93" s="13"/>
      <c r="C93" s="13">
        <v>73027</v>
      </c>
      <c r="D93" s="16" t="s">
        <v>19</v>
      </c>
      <c r="E93" s="16" t="s">
        <v>19</v>
      </c>
      <c r="F93" s="23"/>
      <c r="G93" s="16"/>
    </row>
    <row r="94" spans="1:7" ht="24" customHeight="1" x14ac:dyDescent="0.25">
      <c r="A94" s="12"/>
      <c r="B94" s="13"/>
      <c r="C94" s="13">
        <v>73028</v>
      </c>
      <c r="D94" s="15">
        <v>39493.599999999999</v>
      </c>
      <c r="E94" s="15">
        <v>35292.800000000003</v>
      </c>
      <c r="F94" s="23">
        <f>E94-D94</f>
        <v>-4200.7999999999956</v>
      </c>
      <c r="G94" s="16">
        <f>F94/D94*100</f>
        <v>-10.636660117082251</v>
      </c>
    </row>
    <row r="95" spans="1:7" ht="24" customHeight="1" x14ac:dyDescent="0.25">
      <c r="A95" s="12"/>
      <c r="B95" s="13">
        <v>7304</v>
      </c>
      <c r="C95" s="13"/>
      <c r="D95" s="15">
        <f>SUM(D96:D101)</f>
        <v>36789.699999999997</v>
      </c>
      <c r="E95" s="15">
        <f>SUM(E96:E101)</f>
        <v>41796.600000000006</v>
      </c>
      <c r="F95" s="23">
        <f>E95-D95</f>
        <v>5006.9000000000087</v>
      </c>
      <c r="G95" s="16">
        <f>F95/D95*100</f>
        <v>13.609515706841885</v>
      </c>
    </row>
    <row r="96" spans="1:7" ht="24" customHeight="1" x14ac:dyDescent="0.25">
      <c r="A96" s="12"/>
      <c r="B96" s="13"/>
      <c r="C96" s="13">
        <v>73042</v>
      </c>
      <c r="D96" s="15">
        <v>12151.8</v>
      </c>
      <c r="E96" s="15">
        <v>11956.2</v>
      </c>
      <c r="F96" s="23">
        <f>E96-D96</f>
        <v>-195.59999999999854</v>
      </c>
      <c r="G96" s="16">
        <f>F96/D96*100</f>
        <v>-1.6096380783093742</v>
      </c>
    </row>
    <row r="97" spans="1:7" ht="24" customHeight="1" x14ac:dyDescent="0.25">
      <c r="A97" s="12"/>
      <c r="B97" s="13"/>
      <c r="C97" s="13">
        <v>73043</v>
      </c>
      <c r="D97" s="15">
        <v>0</v>
      </c>
      <c r="E97" s="15"/>
      <c r="F97" s="23"/>
      <c r="G97" s="16"/>
    </row>
    <row r="98" spans="1:7" ht="24" customHeight="1" x14ac:dyDescent="0.25">
      <c r="A98" s="12"/>
      <c r="B98" s="13"/>
      <c r="C98" s="13">
        <v>73044</v>
      </c>
      <c r="D98" s="15">
        <v>9000</v>
      </c>
      <c r="E98" s="15">
        <v>12000</v>
      </c>
      <c r="F98" s="23">
        <f t="shared" ref="F98:F134" si="20">E98-D98</f>
        <v>3000</v>
      </c>
      <c r="G98" s="16">
        <f t="shared" ref="G98:G134" si="21">F98/D98*100</f>
        <v>33.333333333333329</v>
      </c>
    </row>
    <row r="99" spans="1:7" ht="24" customHeight="1" x14ac:dyDescent="0.25">
      <c r="A99" s="12"/>
      <c r="B99" s="13"/>
      <c r="C99" s="13">
        <v>73045</v>
      </c>
      <c r="D99" s="15">
        <v>2709.6</v>
      </c>
      <c r="E99" s="15">
        <v>2702.4</v>
      </c>
      <c r="F99" s="23">
        <f t="shared" si="20"/>
        <v>-7.1999999999998181</v>
      </c>
      <c r="G99" s="16">
        <f t="shared" si="21"/>
        <v>-0.26572187776792955</v>
      </c>
    </row>
    <row r="100" spans="1:7" ht="24" customHeight="1" x14ac:dyDescent="0.25">
      <c r="A100" s="12"/>
      <c r="B100" s="13"/>
      <c r="C100" s="13">
        <v>73047</v>
      </c>
      <c r="D100" s="15">
        <v>2400</v>
      </c>
      <c r="E100" s="15">
        <v>3000</v>
      </c>
      <c r="F100" s="23">
        <f t="shared" si="20"/>
        <v>600</v>
      </c>
      <c r="G100" s="16">
        <f t="shared" si="21"/>
        <v>25</v>
      </c>
    </row>
    <row r="101" spans="1:7" ht="24" customHeight="1" x14ac:dyDescent="0.25">
      <c r="A101" s="12"/>
      <c r="B101" s="13"/>
      <c r="C101" s="13">
        <v>73048</v>
      </c>
      <c r="D101" s="15">
        <v>10528.3</v>
      </c>
      <c r="E101" s="15">
        <v>12138</v>
      </c>
      <c r="F101" s="23">
        <f t="shared" si="20"/>
        <v>1609.7000000000007</v>
      </c>
      <c r="G101" s="16">
        <f t="shared" si="21"/>
        <v>15.289267972987099</v>
      </c>
    </row>
    <row r="102" spans="1:7" ht="24" customHeight="1" x14ac:dyDescent="0.25">
      <c r="A102" s="12"/>
      <c r="B102" s="13">
        <v>7306</v>
      </c>
      <c r="C102" s="13"/>
      <c r="D102" s="15">
        <f>SUM(D103:D107)</f>
        <v>258770.5</v>
      </c>
      <c r="E102" s="15">
        <f>SUM(E103:E107)</f>
        <v>266073.90000000002</v>
      </c>
      <c r="F102" s="23">
        <f t="shared" si="20"/>
        <v>7303.4000000000233</v>
      </c>
      <c r="G102" s="16">
        <f t="shared" si="21"/>
        <v>2.8223464421176381</v>
      </c>
    </row>
    <row r="103" spans="1:7" ht="24" customHeight="1" x14ac:dyDescent="0.25">
      <c r="A103" s="12"/>
      <c r="B103" s="13"/>
      <c r="C103" s="13">
        <v>73061</v>
      </c>
      <c r="D103" s="15">
        <v>198089</v>
      </c>
      <c r="E103" s="15">
        <v>198089</v>
      </c>
      <c r="F103" s="23">
        <f t="shared" si="20"/>
        <v>0</v>
      </c>
      <c r="G103" s="16">
        <f t="shared" si="21"/>
        <v>0</v>
      </c>
    </row>
    <row r="104" spans="1:7" ht="24" customHeight="1" x14ac:dyDescent="0.25">
      <c r="A104" s="12"/>
      <c r="B104" s="13"/>
      <c r="C104" s="13">
        <v>73062</v>
      </c>
      <c r="D104" s="15">
        <v>3137.1</v>
      </c>
      <c r="E104" s="15">
        <v>3137</v>
      </c>
      <c r="F104" s="23">
        <f t="shared" si="20"/>
        <v>-9.9999999999909051E-2</v>
      </c>
      <c r="G104" s="16">
        <f t="shared" si="21"/>
        <v>-3.1876573905807613E-3</v>
      </c>
    </row>
    <row r="105" spans="1:7" ht="24" customHeight="1" x14ac:dyDescent="0.25">
      <c r="A105" s="12"/>
      <c r="B105" s="13"/>
      <c r="C105" s="13">
        <v>73065</v>
      </c>
      <c r="D105" s="15">
        <v>35</v>
      </c>
      <c r="E105" s="15">
        <v>35</v>
      </c>
      <c r="F105" s="23">
        <f t="shared" si="20"/>
        <v>0</v>
      </c>
      <c r="G105" s="16">
        <f t="shared" si="21"/>
        <v>0</v>
      </c>
    </row>
    <row r="106" spans="1:7" ht="24" customHeight="1" x14ac:dyDescent="0.25">
      <c r="A106" s="12"/>
      <c r="B106" s="13"/>
      <c r="C106" s="13">
        <v>73066</v>
      </c>
      <c r="D106" s="15">
        <v>36509.4</v>
      </c>
      <c r="E106" s="15">
        <v>44812.9</v>
      </c>
      <c r="F106" s="23">
        <f t="shared" si="20"/>
        <v>8303.5</v>
      </c>
      <c r="G106" s="16">
        <f t="shared" si="21"/>
        <v>22.743457849211435</v>
      </c>
    </row>
    <row r="107" spans="1:7" ht="24" customHeight="1" x14ac:dyDescent="0.25">
      <c r="A107" s="12"/>
      <c r="B107" s="13"/>
      <c r="C107" s="13">
        <v>73067</v>
      </c>
      <c r="D107" s="15">
        <v>21000</v>
      </c>
      <c r="E107" s="15">
        <v>20000</v>
      </c>
      <c r="F107" s="23">
        <f t="shared" si="20"/>
        <v>-1000</v>
      </c>
      <c r="G107" s="16">
        <f t="shared" si="21"/>
        <v>-4.7619047619047619</v>
      </c>
    </row>
    <row r="108" spans="1:7" ht="24" customHeight="1" x14ac:dyDescent="0.25">
      <c r="A108" s="12"/>
      <c r="B108" s="13">
        <v>7307</v>
      </c>
      <c r="C108" s="13"/>
      <c r="D108" s="14">
        <f t="shared" ref="D108:E108" si="22">SUM(D109:D113)</f>
        <v>35217.299999999996</v>
      </c>
      <c r="E108" s="14">
        <f t="shared" si="22"/>
        <v>29719.300000000003</v>
      </c>
      <c r="F108" s="23">
        <f t="shared" si="20"/>
        <v>-5497.9999999999927</v>
      </c>
      <c r="G108" s="16">
        <f t="shared" si="21"/>
        <v>-15.611645412907842</v>
      </c>
    </row>
    <row r="109" spans="1:7" ht="24" customHeight="1" x14ac:dyDescent="0.25">
      <c r="A109" s="12"/>
      <c r="B109" s="13"/>
      <c r="C109" s="13">
        <v>73071</v>
      </c>
      <c r="D109" s="15">
        <v>18109.599999999999</v>
      </c>
      <c r="E109" s="15">
        <v>16509.599999999999</v>
      </c>
      <c r="F109" s="23">
        <f t="shared" si="20"/>
        <v>-1600</v>
      </c>
      <c r="G109" s="16">
        <f t="shared" si="21"/>
        <v>-8.8350929893537149</v>
      </c>
    </row>
    <row r="110" spans="1:7" ht="24" customHeight="1" x14ac:dyDescent="0.25">
      <c r="A110" s="12"/>
      <c r="B110" s="13"/>
      <c r="C110" s="13">
        <v>73072</v>
      </c>
      <c r="D110" s="15">
        <v>16776.3</v>
      </c>
      <c r="E110" s="15">
        <v>12928.9</v>
      </c>
      <c r="F110" s="23">
        <f t="shared" si="20"/>
        <v>-3847.3999999999996</v>
      </c>
      <c r="G110" s="16">
        <f t="shared" si="21"/>
        <v>-22.933543153138654</v>
      </c>
    </row>
    <row r="111" spans="1:7" ht="24" customHeight="1" x14ac:dyDescent="0.25">
      <c r="A111" s="12"/>
      <c r="B111" s="13"/>
      <c r="C111" s="13">
        <v>73073</v>
      </c>
      <c r="D111" s="15">
        <v>71.400000000000006</v>
      </c>
      <c r="E111" s="15">
        <v>71.400000000000006</v>
      </c>
      <c r="F111" s="23">
        <f t="shared" si="20"/>
        <v>0</v>
      </c>
      <c r="G111" s="16">
        <f t="shared" si="21"/>
        <v>0</v>
      </c>
    </row>
    <row r="112" spans="1:7" ht="24" customHeight="1" x14ac:dyDescent="0.25">
      <c r="A112" s="12"/>
      <c r="B112" s="13"/>
      <c r="C112" s="13">
        <v>73074</v>
      </c>
      <c r="D112" s="15">
        <v>260</v>
      </c>
      <c r="E112" s="15">
        <v>209.4</v>
      </c>
      <c r="F112" s="23">
        <f t="shared" si="20"/>
        <v>-50.599999999999994</v>
      </c>
      <c r="G112" s="16">
        <f t="shared" si="21"/>
        <v>-19.46153846153846</v>
      </c>
    </row>
    <row r="113" spans="1:7" ht="24" customHeight="1" x14ac:dyDescent="0.25">
      <c r="A113" s="12"/>
      <c r="B113" s="13"/>
      <c r="C113" s="13">
        <v>73078</v>
      </c>
      <c r="D113" s="15">
        <v>0</v>
      </c>
      <c r="E113" s="15">
        <v>0</v>
      </c>
      <c r="F113" s="23">
        <f t="shared" si="20"/>
        <v>0</v>
      </c>
      <c r="G113" s="16" t="e">
        <f t="shared" si="21"/>
        <v>#DIV/0!</v>
      </c>
    </row>
    <row r="114" spans="1:7" ht="24" customHeight="1" x14ac:dyDescent="0.25">
      <c r="A114" s="12"/>
      <c r="B114" s="13">
        <v>7308</v>
      </c>
      <c r="C114" s="13"/>
      <c r="D114" s="15">
        <f>SUM(D115:D121)</f>
        <v>792821</v>
      </c>
      <c r="E114" s="15">
        <f>SUM(E115:E121)</f>
        <v>522599.9</v>
      </c>
      <c r="F114" s="23">
        <f t="shared" si="20"/>
        <v>-270221.09999999998</v>
      </c>
      <c r="G114" s="16">
        <f t="shared" si="21"/>
        <v>-34.083494256585027</v>
      </c>
    </row>
    <row r="115" spans="1:7" ht="24" customHeight="1" x14ac:dyDescent="0.25">
      <c r="A115" s="12"/>
      <c r="B115" s="13"/>
      <c r="C115" s="13">
        <v>73081</v>
      </c>
      <c r="D115" s="15">
        <v>165340.79999999999</v>
      </c>
      <c r="E115" s="15">
        <v>99204.4</v>
      </c>
      <c r="F115" s="23">
        <f t="shared" si="20"/>
        <v>-66136.399999999994</v>
      </c>
      <c r="G115" s="16">
        <f t="shared" si="21"/>
        <v>-40.000048384911643</v>
      </c>
    </row>
    <row r="116" spans="1:7" ht="24" customHeight="1" x14ac:dyDescent="0.25">
      <c r="A116" s="12"/>
      <c r="B116" s="13"/>
      <c r="C116" s="13">
        <v>73082</v>
      </c>
      <c r="D116" s="15">
        <v>580791.19999999995</v>
      </c>
      <c r="E116" s="15">
        <v>369867</v>
      </c>
      <c r="F116" s="23">
        <f t="shared" si="20"/>
        <v>-210924.19999999995</v>
      </c>
      <c r="G116" s="16">
        <f t="shared" si="21"/>
        <v>-36.316700390777271</v>
      </c>
    </row>
    <row r="117" spans="1:7" ht="24" customHeight="1" x14ac:dyDescent="0.25">
      <c r="A117" s="12"/>
      <c r="B117" s="13"/>
      <c r="C117" s="13">
        <v>73083</v>
      </c>
      <c r="D117" s="15">
        <v>6000</v>
      </c>
      <c r="E117" s="15">
        <v>6500</v>
      </c>
      <c r="F117" s="23">
        <f t="shared" si="20"/>
        <v>500</v>
      </c>
      <c r="G117" s="16">
        <f t="shared" si="21"/>
        <v>8.3333333333333321</v>
      </c>
    </row>
    <row r="118" spans="1:7" ht="24" customHeight="1" x14ac:dyDescent="0.25">
      <c r="A118" s="12"/>
      <c r="B118" s="13"/>
      <c r="C118" s="13">
        <v>73084</v>
      </c>
      <c r="D118" s="15">
        <v>650</v>
      </c>
      <c r="E118" s="15">
        <v>3898</v>
      </c>
      <c r="F118" s="23">
        <f t="shared" si="20"/>
        <v>3248</v>
      </c>
      <c r="G118" s="16">
        <f t="shared" si="21"/>
        <v>499.69230769230768</v>
      </c>
    </row>
    <row r="119" spans="1:7" ht="24" customHeight="1" x14ac:dyDescent="0.25">
      <c r="A119" s="12"/>
      <c r="B119" s="13"/>
      <c r="C119" s="13">
        <v>73085</v>
      </c>
      <c r="D119" s="15">
        <v>400</v>
      </c>
      <c r="E119" s="15">
        <v>1300</v>
      </c>
      <c r="F119" s="23">
        <f t="shared" si="20"/>
        <v>900</v>
      </c>
      <c r="G119" s="16">
        <f t="shared" si="21"/>
        <v>225</v>
      </c>
    </row>
    <row r="120" spans="1:7" ht="24" customHeight="1" x14ac:dyDescent="0.25">
      <c r="A120" s="12"/>
      <c r="B120" s="13"/>
      <c r="C120" s="13">
        <v>73086</v>
      </c>
      <c r="D120" s="15">
        <v>4324</v>
      </c>
      <c r="E120" s="15">
        <v>4592</v>
      </c>
      <c r="F120" s="23">
        <f t="shared" si="20"/>
        <v>268</v>
      </c>
      <c r="G120" s="16">
        <f t="shared" si="21"/>
        <v>6.1979648473635525</v>
      </c>
    </row>
    <row r="121" spans="1:7" ht="24" customHeight="1" x14ac:dyDescent="0.25">
      <c r="B121" s="13"/>
      <c r="C121" s="13">
        <v>73087</v>
      </c>
      <c r="D121" s="15">
        <v>35315</v>
      </c>
      <c r="E121" s="15">
        <v>37238.5</v>
      </c>
      <c r="F121" s="23">
        <f t="shared" si="20"/>
        <v>1923.5</v>
      </c>
      <c r="G121" s="16">
        <f t="shared" si="21"/>
        <v>5.4466940393600458</v>
      </c>
    </row>
    <row r="122" spans="1:7" ht="24" customHeight="1" x14ac:dyDescent="0.25">
      <c r="A122" s="12">
        <v>74</v>
      </c>
      <c r="B122" s="13"/>
      <c r="C122" s="13"/>
      <c r="D122" s="11">
        <f>SUM(D123,D126,D128)</f>
        <v>33945.800000000003</v>
      </c>
      <c r="E122" s="11">
        <f>SUM(E123,E126,E128)</f>
        <v>59787.3</v>
      </c>
      <c r="F122" s="22">
        <f t="shared" si="20"/>
        <v>25841.5</v>
      </c>
      <c r="G122" s="16">
        <f t="shared" si="21"/>
        <v>76.125765190391732</v>
      </c>
    </row>
    <row r="123" spans="1:7" ht="24" customHeight="1" x14ac:dyDescent="0.25">
      <c r="A123" s="12"/>
      <c r="B123" s="13">
        <v>7401</v>
      </c>
      <c r="C123" s="13"/>
      <c r="D123" s="15">
        <f>SUM(D124:D125)</f>
        <v>21945.800000000003</v>
      </c>
      <c r="E123" s="15">
        <f>SUM(E124:E125)</f>
        <v>46319.3</v>
      </c>
      <c r="F123" s="23">
        <f t="shared" si="20"/>
        <v>24373.5</v>
      </c>
      <c r="G123" s="16">
        <f t="shared" si="21"/>
        <v>111.06225336966524</v>
      </c>
    </row>
    <row r="124" spans="1:7" ht="24" customHeight="1" x14ac:dyDescent="0.25">
      <c r="A124" s="12"/>
      <c r="B124" s="13"/>
      <c r="C124" s="13">
        <v>74011</v>
      </c>
      <c r="D124" s="15">
        <v>10255.6</v>
      </c>
      <c r="E124" s="15">
        <v>34641.9</v>
      </c>
      <c r="F124" s="23">
        <f t="shared" si="20"/>
        <v>24386.300000000003</v>
      </c>
      <c r="G124" s="16">
        <f t="shared" si="21"/>
        <v>237.78521003159253</v>
      </c>
    </row>
    <row r="125" spans="1:7" ht="24" customHeight="1" x14ac:dyDescent="0.25">
      <c r="A125" s="12"/>
      <c r="B125" s="13"/>
      <c r="C125" s="13">
        <v>74012</v>
      </c>
      <c r="D125" s="15">
        <v>11690.2</v>
      </c>
      <c r="E125" s="15">
        <v>11677.4</v>
      </c>
      <c r="F125" s="23">
        <f t="shared" si="20"/>
        <v>-12.800000000001091</v>
      </c>
      <c r="G125" s="16">
        <f t="shared" si="21"/>
        <v>-0.10949342184052532</v>
      </c>
    </row>
    <row r="126" spans="1:7" ht="24" customHeight="1" x14ac:dyDescent="0.25">
      <c r="A126" s="12"/>
      <c r="B126" s="13">
        <v>7403</v>
      </c>
      <c r="C126" s="13"/>
      <c r="D126" s="15">
        <f>SUM(D127:D127)</f>
        <v>12000</v>
      </c>
      <c r="E126" s="15">
        <f>SUM(E127:E127)</f>
        <v>12000</v>
      </c>
      <c r="F126" s="23">
        <f t="shared" si="20"/>
        <v>0</v>
      </c>
      <c r="G126" s="16">
        <f t="shared" si="21"/>
        <v>0</v>
      </c>
    </row>
    <row r="127" spans="1:7" ht="24" customHeight="1" x14ac:dyDescent="0.25">
      <c r="A127" s="12"/>
      <c r="B127" s="13"/>
      <c r="C127" s="13">
        <v>74032</v>
      </c>
      <c r="D127" s="15">
        <v>12000</v>
      </c>
      <c r="E127" s="15">
        <v>12000</v>
      </c>
      <c r="F127" s="23">
        <f t="shared" si="20"/>
        <v>0</v>
      </c>
      <c r="G127" s="16">
        <f t="shared" si="21"/>
        <v>0</v>
      </c>
    </row>
    <row r="128" spans="1:7" ht="24" customHeight="1" x14ac:dyDescent="0.25">
      <c r="A128" s="12"/>
      <c r="B128" s="13">
        <v>7408</v>
      </c>
      <c r="C128" s="13"/>
      <c r="D128" s="15">
        <f>SUM(D129:D129)</f>
        <v>0</v>
      </c>
      <c r="E128" s="15">
        <f>SUM(E129:E129)</f>
        <v>1468</v>
      </c>
      <c r="F128" s="23">
        <f t="shared" si="20"/>
        <v>1468</v>
      </c>
      <c r="G128" s="16" t="e">
        <f t="shared" si="21"/>
        <v>#DIV/0!</v>
      </c>
    </row>
    <row r="129" spans="1:7" ht="24" customHeight="1" x14ac:dyDescent="0.25">
      <c r="A129" s="12"/>
      <c r="B129" s="13"/>
      <c r="C129" s="13">
        <v>74081</v>
      </c>
      <c r="D129" s="15">
        <v>0</v>
      </c>
      <c r="E129" s="15">
        <v>1468</v>
      </c>
      <c r="F129" s="23">
        <f t="shared" si="20"/>
        <v>1468</v>
      </c>
      <c r="G129" s="16" t="e">
        <f t="shared" si="21"/>
        <v>#DIV/0!</v>
      </c>
    </row>
    <row r="130" spans="1:7" ht="24" customHeight="1" x14ac:dyDescent="0.25">
      <c r="A130" s="12">
        <v>75</v>
      </c>
      <c r="B130" s="13"/>
      <c r="C130" s="13"/>
      <c r="D130" s="11">
        <f>SUM(D131,D133)</f>
        <v>132000</v>
      </c>
      <c r="E130" s="11">
        <f>SUM(E131,E133)</f>
        <v>132255</v>
      </c>
      <c r="F130" s="22">
        <f t="shared" si="20"/>
        <v>255</v>
      </c>
      <c r="G130" s="16">
        <f t="shared" si="21"/>
        <v>0.19318181818181818</v>
      </c>
    </row>
    <row r="131" spans="1:7" ht="24" customHeight="1" x14ac:dyDescent="0.25">
      <c r="A131" s="12"/>
      <c r="B131" s="13">
        <v>7504</v>
      </c>
      <c r="C131" s="13"/>
      <c r="D131" s="15">
        <f>SUM(D132:D132)</f>
        <v>130000</v>
      </c>
      <c r="E131" s="15">
        <f>SUM(E132:E132)</f>
        <v>130000</v>
      </c>
      <c r="F131" s="23">
        <f t="shared" si="20"/>
        <v>0</v>
      </c>
      <c r="G131" s="16">
        <f t="shared" si="21"/>
        <v>0</v>
      </c>
    </row>
    <row r="132" spans="1:7" ht="24" customHeight="1" x14ac:dyDescent="0.25">
      <c r="A132" s="12"/>
      <c r="B132" s="13"/>
      <c r="C132" s="13">
        <v>75042</v>
      </c>
      <c r="D132" s="15">
        <v>130000</v>
      </c>
      <c r="E132" s="15">
        <v>130000</v>
      </c>
      <c r="F132" s="23">
        <f t="shared" si="20"/>
        <v>0</v>
      </c>
      <c r="G132" s="16">
        <f t="shared" si="21"/>
        <v>0</v>
      </c>
    </row>
    <row r="133" spans="1:7" ht="24" customHeight="1" x14ac:dyDescent="0.25">
      <c r="A133" s="12"/>
      <c r="B133" s="13">
        <v>7508</v>
      </c>
      <c r="C133" s="13"/>
      <c r="D133" s="14">
        <f t="shared" ref="D133:E133" si="23">SUM(D134:D136)</f>
        <v>2000</v>
      </c>
      <c r="E133" s="15">
        <f t="shared" si="23"/>
        <v>2255</v>
      </c>
      <c r="F133" s="23">
        <f t="shared" si="20"/>
        <v>255</v>
      </c>
      <c r="G133" s="16">
        <f t="shared" si="21"/>
        <v>12.75</v>
      </c>
    </row>
    <row r="134" spans="1:7" ht="24" customHeight="1" x14ac:dyDescent="0.25">
      <c r="A134" s="12"/>
      <c r="B134" s="13"/>
      <c r="C134" s="13">
        <v>75081</v>
      </c>
      <c r="D134" s="15">
        <v>2000</v>
      </c>
      <c r="E134" s="15">
        <v>2255</v>
      </c>
      <c r="F134" s="23">
        <f t="shared" si="20"/>
        <v>255</v>
      </c>
      <c r="G134" s="16">
        <f t="shared" si="21"/>
        <v>12.75</v>
      </c>
    </row>
    <row r="135" spans="1:7" ht="24" customHeight="1" x14ac:dyDescent="0.25">
      <c r="A135" s="12"/>
      <c r="B135" s="13"/>
      <c r="C135" s="13">
        <v>75082</v>
      </c>
      <c r="D135" s="15">
        <v>0</v>
      </c>
      <c r="E135" s="15">
        <v>0</v>
      </c>
      <c r="F135" s="23"/>
      <c r="G135" s="16"/>
    </row>
    <row r="136" spans="1:7" ht="24" customHeight="1" x14ac:dyDescent="0.25">
      <c r="A136" s="12"/>
      <c r="B136" s="13"/>
      <c r="C136" s="13">
        <v>75088</v>
      </c>
      <c r="D136" s="15">
        <v>0</v>
      </c>
      <c r="E136" s="15"/>
      <c r="F136" s="23"/>
      <c r="G136" s="16"/>
    </row>
    <row r="137" spans="1:7" ht="24" customHeight="1" x14ac:dyDescent="0.25">
      <c r="A137" s="12">
        <v>76</v>
      </c>
      <c r="B137" s="13"/>
      <c r="C137" s="13"/>
      <c r="D137" s="11">
        <f>SUM(D138:D138)</f>
        <v>146926</v>
      </c>
      <c r="E137" s="11">
        <f>SUM(E138:E138)</f>
        <v>120007</v>
      </c>
      <c r="F137" s="22">
        <f t="shared" ref="F137:F170" si="24">E137-D137</f>
        <v>-26919</v>
      </c>
      <c r="G137" s="16">
        <f t="shared" ref="G137:G170" si="25">F137/D137*100</f>
        <v>-18.321467949852309</v>
      </c>
    </row>
    <row r="138" spans="1:7" ht="24" customHeight="1" x14ac:dyDescent="0.25">
      <c r="A138" s="12"/>
      <c r="B138" s="13">
        <v>7601</v>
      </c>
      <c r="C138" s="13"/>
      <c r="D138" s="15">
        <f>SUM(D139:D139)</f>
        <v>146926</v>
      </c>
      <c r="E138" s="15">
        <f>SUM(E139:E139)</f>
        <v>120007</v>
      </c>
      <c r="F138" s="23">
        <f t="shared" si="24"/>
        <v>-26919</v>
      </c>
      <c r="G138" s="16">
        <f t="shared" si="25"/>
        <v>-18.321467949852309</v>
      </c>
    </row>
    <row r="139" spans="1:7" ht="24" customHeight="1" x14ac:dyDescent="0.25">
      <c r="A139" s="12"/>
      <c r="B139" s="13"/>
      <c r="C139" s="13">
        <v>76011</v>
      </c>
      <c r="D139" s="15">
        <v>146926</v>
      </c>
      <c r="E139" s="15">
        <v>120007</v>
      </c>
      <c r="F139" s="23">
        <f t="shared" si="24"/>
        <v>-26919</v>
      </c>
      <c r="G139" s="16">
        <f t="shared" si="25"/>
        <v>-18.321467949852309</v>
      </c>
    </row>
    <row r="140" spans="1:7" ht="24" customHeight="1" x14ac:dyDescent="0.25">
      <c r="A140" s="12">
        <v>77</v>
      </c>
      <c r="B140" s="13"/>
      <c r="C140" s="13"/>
      <c r="D140" s="11">
        <f>SUM(D141,D143,D145)</f>
        <v>9</v>
      </c>
      <c r="E140" s="11">
        <f>SUM(E141,E143,E145)</f>
        <v>39</v>
      </c>
      <c r="F140" s="22">
        <f t="shared" si="24"/>
        <v>30</v>
      </c>
      <c r="G140" s="16">
        <f t="shared" si="25"/>
        <v>333.33333333333337</v>
      </c>
    </row>
    <row r="141" spans="1:7" ht="24" customHeight="1" x14ac:dyDescent="0.25">
      <c r="A141" s="12"/>
      <c r="B141" s="13">
        <v>7702</v>
      </c>
      <c r="C141" s="13"/>
      <c r="D141" s="15">
        <f>SUM(D142:D142)</f>
        <v>0</v>
      </c>
      <c r="E141" s="15">
        <f>SUM(E142:E142)</f>
        <v>30</v>
      </c>
      <c r="F141" s="23">
        <f t="shared" si="24"/>
        <v>30</v>
      </c>
      <c r="G141" s="16" t="e">
        <f t="shared" si="25"/>
        <v>#DIV/0!</v>
      </c>
    </row>
    <row r="142" spans="1:7" ht="24" customHeight="1" x14ac:dyDescent="0.25">
      <c r="A142" s="12"/>
      <c r="B142" s="13"/>
      <c r="C142" s="13">
        <v>77022</v>
      </c>
      <c r="D142" s="15">
        <v>0</v>
      </c>
      <c r="E142" s="15">
        <v>30</v>
      </c>
      <c r="F142" s="23">
        <f t="shared" si="24"/>
        <v>30</v>
      </c>
      <c r="G142" s="16" t="e">
        <f t="shared" si="25"/>
        <v>#DIV/0!</v>
      </c>
    </row>
    <row r="143" spans="1:7" ht="24" customHeight="1" x14ac:dyDescent="0.25">
      <c r="A143" s="12"/>
      <c r="B143" s="13">
        <v>7704</v>
      </c>
      <c r="C143" s="13"/>
      <c r="D143" s="15">
        <f>SUM(D144:D144)</f>
        <v>3</v>
      </c>
      <c r="E143" s="15">
        <f>SUM(E144:E144)</f>
        <v>3</v>
      </c>
      <c r="F143" s="23">
        <f t="shared" si="24"/>
        <v>0</v>
      </c>
      <c r="G143" s="16">
        <f t="shared" si="25"/>
        <v>0</v>
      </c>
    </row>
    <row r="144" spans="1:7" ht="24" customHeight="1" x14ac:dyDescent="0.25">
      <c r="A144" s="12"/>
      <c r="B144" s="13"/>
      <c r="C144" s="13">
        <v>77041</v>
      </c>
      <c r="D144" s="15">
        <v>3</v>
      </c>
      <c r="E144" s="15">
        <v>3</v>
      </c>
      <c r="F144" s="23">
        <f t="shared" si="24"/>
        <v>0</v>
      </c>
      <c r="G144" s="16">
        <f t="shared" si="25"/>
        <v>0</v>
      </c>
    </row>
    <row r="145" spans="1:7" ht="24" customHeight="1" x14ac:dyDescent="0.25">
      <c r="A145" s="12"/>
      <c r="B145" s="13">
        <v>7705</v>
      </c>
      <c r="C145" s="13"/>
      <c r="D145" s="15">
        <f>SUM(D146:D147)</f>
        <v>6</v>
      </c>
      <c r="E145" s="15">
        <f>SUM(E146:E147)</f>
        <v>6</v>
      </c>
      <c r="F145" s="23">
        <f t="shared" si="24"/>
        <v>0</v>
      </c>
      <c r="G145" s="16">
        <f t="shared" si="25"/>
        <v>0</v>
      </c>
    </row>
    <row r="146" spans="1:7" ht="24" customHeight="1" x14ac:dyDescent="0.25">
      <c r="A146" s="12"/>
      <c r="B146" s="13"/>
      <c r="C146" s="13">
        <v>77052</v>
      </c>
      <c r="D146" s="15">
        <v>3</v>
      </c>
      <c r="E146" s="15">
        <v>3</v>
      </c>
      <c r="F146" s="23">
        <f t="shared" si="24"/>
        <v>0</v>
      </c>
      <c r="G146" s="16">
        <f t="shared" si="25"/>
        <v>0</v>
      </c>
    </row>
    <row r="147" spans="1:7" ht="24" customHeight="1" x14ac:dyDescent="0.25">
      <c r="A147" s="12"/>
      <c r="B147" s="13"/>
      <c r="C147" s="13">
        <v>77054</v>
      </c>
      <c r="D147" s="15">
        <v>3</v>
      </c>
      <c r="E147" s="15">
        <v>3</v>
      </c>
      <c r="F147" s="23">
        <f t="shared" si="24"/>
        <v>0</v>
      </c>
      <c r="G147" s="16">
        <f t="shared" si="25"/>
        <v>0</v>
      </c>
    </row>
    <row r="148" spans="1:7" ht="24" customHeight="1" x14ac:dyDescent="0.25">
      <c r="A148" s="122" t="s">
        <v>21</v>
      </c>
      <c r="B148" s="123"/>
      <c r="C148" s="124"/>
      <c r="D148" s="11">
        <f>SUM(D149:D149)</f>
        <v>443341</v>
      </c>
      <c r="E148" s="11">
        <f>SUM(E149:E149)</f>
        <v>1078703</v>
      </c>
      <c r="F148" s="22">
        <f t="shared" si="24"/>
        <v>635362</v>
      </c>
      <c r="G148" s="16">
        <f t="shared" si="25"/>
        <v>143.31225850981525</v>
      </c>
    </row>
    <row r="149" spans="1:7" ht="24" customHeight="1" x14ac:dyDescent="0.25">
      <c r="A149" s="122" t="s">
        <v>17</v>
      </c>
      <c r="B149" s="123"/>
      <c r="C149" s="124"/>
      <c r="D149" s="11">
        <f>SUM(D150,D154)</f>
        <v>443341</v>
      </c>
      <c r="E149" s="11">
        <f>SUM(E150,E154)</f>
        <v>1078703</v>
      </c>
      <c r="F149" s="22">
        <f t="shared" si="24"/>
        <v>635362</v>
      </c>
      <c r="G149" s="16">
        <f t="shared" si="25"/>
        <v>143.31225850981525</v>
      </c>
    </row>
    <row r="150" spans="1:7" ht="24" customHeight="1" x14ac:dyDescent="0.25">
      <c r="A150" s="122" t="s">
        <v>22</v>
      </c>
      <c r="B150" s="123"/>
      <c r="C150" s="124"/>
      <c r="D150" s="11">
        <f t="shared" ref="D150:E152" si="26">SUM(D151:D151)</f>
        <v>193341</v>
      </c>
      <c r="E150" s="11">
        <f t="shared" si="26"/>
        <v>221203</v>
      </c>
      <c r="F150" s="22">
        <f t="shared" si="24"/>
        <v>27862</v>
      </c>
      <c r="G150" s="16">
        <f t="shared" si="25"/>
        <v>14.410807847275024</v>
      </c>
    </row>
    <row r="151" spans="1:7" ht="24" customHeight="1" x14ac:dyDescent="0.25">
      <c r="A151" s="12">
        <v>27</v>
      </c>
      <c r="B151" s="13"/>
      <c r="C151" s="13"/>
      <c r="D151" s="11">
        <f t="shared" si="26"/>
        <v>193341</v>
      </c>
      <c r="E151" s="11">
        <f t="shared" si="26"/>
        <v>221203</v>
      </c>
      <c r="F151" s="22">
        <f t="shared" si="24"/>
        <v>27862</v>
      </c>
      <c r="G151" s="16">
        <f t="shared" si="25"/>
        <v>14.410807847275024</v>
      </c>
    </row>
    <row r="152" spans="1:7" ht="24" customHeight="1" x14ac:dyDescent="0.25">
      <c r="A152" s="12"/>
      <c r="B152" s="13">
        <v>2701</v>
      </c>
      <c r="C152" s="13"/>
      <c r="D152" s="15">
        <f t="shared" si="26"/>
        <v>193341</v>
      </c>
      <c r="E152" s="15">
        <f t="shared" si="26"/>
        <v>221203</v>
      </c>
      <c r="F152" s="23">
        <f t="shared" si="24"/>
        <v>27862</v>
      </c>
      <c r="G152" s="16">
        <f t="shared" si="25"/>
        <v>14.410807847275024</v>
      </c>
    </row>
    <row r="153" spans="1:7" ht="24" customHeight="1" x14ac:dyDescent="0.25">
      <c r="A153" s="12"/>
      <c r="B153" s="13"/>
      <c r="C153" s="13">
        <v>27011</v>
      </c>
      <c r="D153" s="15">
        <v>193341</v>
      </c>
      <c r="E153" s="15">
        <v>221203</v>
      </c>
      <c r="F153" s="23">
        <f t="shared" si="24"/>
        <v>27862</v>
      </c>
      <c r="G153" s="16">
        <f t="shared" si="25"/>
        <v>14.410807847275024</v>
      </c>
    </row>
    <row r="154" spans="1:7" ht="24" customHeight="1" x14ac:dyDescent="0.25">
      <c r="A154" s="122" t="s">
        <v>23</v>
      </c>
      <c r="B154" s="123"/>
      <c r="C154" s="124"/>
      <c r="D154" s="11">
        <f>SUM(D155,D158)</f>
        <v>250000</v>
      </c>
      <c r="E154" s="11">
        <f>SUM(E155,E158)</f>
        <v>857500</v>
      </c>
      <c r="F154" s="22">
        <f t="shared" si="24"/>
        <v>607500</v>
      </c>
      <c r="G154" s="16">
        <f t="shared" si="25"/>
        <v>243.00000000000003</v>
      </c>
    </row>
    <row r="155" spans="1:7" ht="24" customHeight="1" x14ac:dyDescent="0.25">
      <c r="A155" s="12">
        <v>75</v>
      </c>
      <c r="B155" s="13"/>
      <c r="C155" s="13"/>
      <c r="D155" s="11">
        <f>SUM(D156:D156)</f>
        <v>162000</v>
      </c>
      <c r="E155" s="11">
        <f>SUM(E156:E156)</f>
        <v>100000</v>
      </c>
      <c r="F155" s="22">
        <f t="shared" si="24"/>
        <v>-62000</v>
      </c>
      <c r="G155" s="16">
        <f t="shared" si="25"/>
        <v>-38.271604938271601</v>
      </c>
    </row>
    <row r="156" spans="1:7" ht="24" customHeight="1" x14ac:dyDescent="0.25">
      <c r="A156" s="12"/>
      <c r="B156" s="13">
        <v>7514</v>
      </c>
      <c r="C156" s="13"/>
      <c r="D156" s="15">
        <f>SUM(D157:D157)</f>
        <v>162000</v>
      </c>
      <c r="E156" s="15">
        <f>SUM(E157:E157)</f>
        <v>100000</v>
      </c>
      <c r="F156" s="23">
        <f t="shared" si="24"/>
        <v>-62000</v>
      </c>
      <c r="G156" s="16">
        <f t="shared" si="25"/>
        <v>-38.271604938271601</v>
      </c>
    </row>
    <row r="157" spans="1:7" ht="24" customHeight="1" x14ac:dyDescent="0.25">
      <c r="A157" s="12"/>
      <c r="B157" s="13"/>
      <c r="C157" s="13">
        <v>75142</v>
      </c>
      <c r="D157" s="15">
        <v>162000</v>
      </c>
      <c r="E157" s="15">
        <v>100000</v>
      </c>
      <c r="F157" s="23">
        <f t="shared" si="24"/>
        <v>-62000</v>
      </c>
      <c r="G157" s="16">
        <f t="shared" si="25"/>
        <v>-38.271604938271601</v>
      </c>
    </row>
    <row r="158" spans="1:7" ht="24" customHeight="1" x14ac:dyDescent="0.25">
      <c r="A158" s="12">
        <v>50</v>
      </c>
      <c r="B158" s="13"/>
      <c r="C158" s="13"/>
      <c r="D158" s="11">
        <f>SUM(D159:D159)</f>
        <v>88000</v>
      </c>
      <c r="E158" s="11">
        <f>SUM(E159:E159)</f>
        <v>757500</v>
      </c>
      <c r="F158" s="22">
        <f t="shared" si="24"/>
        <v>669500</v>
      </c>
      <c r="G158" s="16">
        <f t="shared" si="25"/>
        <v>760.79545454545462</v>
      </c>
    </row>
    <row r="159" spans="1:7" ht="24" customHeight="1" x14ac:dyDescent="0.25">
      <c r="A159" s="12"/>
      <c r="B159" s="13">
        <v>5002</v>
      </c>
      <c r="C159" s="13"/>
      <c r="D159" s="15">
        <f>SUM(D160:D160)</f>
        <v>88000</v>
      </c>
      <c r="E159" s="15">
        <f>SUM(E160:E160)</f>
        <v>757500</v>
      </c>
      <c r="F159" s="23">
        <f t="shared" si="24"/>
        <v>669500</v>
      </c>
      <c r="G159" s="16">
        <f t="shared" si="25"/>
        <v>760.79545454545462</v>
      </c>
    </row>
    <row r="160" spans="1:7" ht="24" customHeight="1" x14ac:dyDescent="0.25">
      <c r="A160" s="12"/>
      <c r="B160" s="13"/>
      <c r="C160" s="13">
        <v>50021</v>
      </c>
      <c r="D160" s="15">
        <v>88000</v>
      </c>
      <c r="E160" s="15">
        <v>757500</v>
      </c>
      <c r="F160" s="23">
        <f t="shared" si="24"/>
        <v>669500</v>
      </c>
      <c r="G160" s="16">
        <f t="shared" si="25"/>
        <v>760.79545454545462</v>
      </c>
    </row>
    <row r="161" spans="1:7" ht="24" customHeight="1" x14ac:dyDescent="0.25">
      <c r="A161" s="122" t="s">
        <v>24</v>
      </c>
      <c r="B161" s="123"/>
      <c r="C161" s="124"/>
      <c r="D161" s="11">
        <f>SUM(D162:D162)</f>
        <v>6053190</v>
      </c>
      <c r="E161" s="11">
        <f>SUM(E162:E162)</f>
        <v>5465650</v>
      </c>
      <c r="F161" s="22">
        <f t="shared" si="24"/>
        <v>-587540</v>
      </c>
      <c r="G161" s="16">
        <f t="shared" si="25"/>
        <v>-9.7062870982077225</v>
      </c>
    </row>
    <row r="162" spans="1:7" ht="24" customHeight="1" x14ac:dyDescent="0.25">
      <c r="A162" s="122" t="s">
        <v>23</v>
      </c>
      <c r="B162" s="123"/>
      <c r="C162" s="124"/>
      <c r="D162" s="11">
        <f>SUM(D163,D167)</f>
        <v>6053190</v>
      </c>
      <c r="E162" s="11">
        <f>SUM(E163,E167)</f>
        <v>5465650</v>
      </c>
      <c r="F162" s="22">
        <f t="shared" si="24"/>
        <v>-587540</v>
      </c>
      <c r="G162" s="16">
        <f t="shared" si="25"/>
        <v>-9.7062870982077225</v>
      </c>
    </row>
    <row r="163" spans="1:7" ht="24" customHeight="1" x14ac:dyDescent="0.25">
      <c r="A163" s="12">
        <v>75</v>
      </c>
      <c r="B163" s="13"/>
      <c r="C163" s="13"/>
      <c r="D163" s="11">
        <f>SUM(D164:D164)</f>
        <v>958277</v>
      </c>
      <c r="E163" s="11">
        <f>SUM(E164:E164)</f>
        <v>862450</v>
      </c>
      <c r="F163" s="22">
        <f t="shared" si="24"/>
        <v>-95827</v>
      </c>
      <c r="G163" s="16">
        <f t="shared" si="25"/>
        <v>-9.9999269522277991</v>
      </c>
    </row>
    <row r="164" spans="1:7" ht="24" customHeight="1" x14ac:dyDescent="0.25">
      <c r="A164" s="12"/>
      <c r="B164" s="13">
        <v>7514</v>
      </c>
      <c r="C164" s="13"/>
      <c r="D164" s="15">
        <f>SUM(D165:D166)</f>
        <v>958277</v>
      </c>
      <c r="E164" s="15">
        <f>SUM(E165:E166)</f>
        <v>862450</v>
      </c>
      <c r="F164" s="23">
        <f t="shared" si="24"/>
        <v>-95827</v>
      </c>
      <c r="G164" s="16">
        <f t="shared" si="25"/>
        <v>-9.9999269522277991</v>
      </c>
    </row>
    <row r="165" spans="1:7" ht="24" customHeight="1" x14ac:dyDescent="0.25">
      <c r="A165" s="12"/>
      <c r="B165" s="13"/>
      <c r="C165" s="13">
        <v>75141</v>
      </c>
      <c r="D165" s="15">
        <v>287483</v>
      </c>
      <c r="E165" s="15">
        <v>258735</v>
      </c>
      <c r="F165" s="23">
        <f t="shared" si="24"/>
        <v>-28748</v>
      </c>
      <c r="G165" s="16">
        <f t="shared" si="25"/>
        <v>-9.9998956460034165</v>
      </c>
    </row>
    <row r="166" spans="1:7" ht="24" customHeight="1" x14ac:dyDescent="0.25">
      <c r="A166" s="12"/>
      <c r="B166" s="13"/>
      <c r="C166" s="13">
        <v>75142</v>
      </c>
      <c r="D166" s="15">
        <v>670794</v>
      </c>
      <c r="E166" s="15">
        <v>603715</v>
      </c>
      <c r="F166" s="23">
        <f t="shared" si="24"/>
        <v>-67079</v>
      </c>
      <c r="G166" s="16">
        <f t="shared" si="25"/>
        <v>-9.9999403691744408</v>
      </c>
    </row>
    <row r="167" spans="1:7" ht="24" customHeight="1" x14ac:dyDescent="0.25">
      <c r="A167" s="12">
        <v>50</v>
      </c>
      <c r="B167" s="13"/>
      <c r="C167" s="13"/>
      <c r="D167" s="11">
        <f>SUM(D168:D168)</f>
        <v>5094913</v>
      </c>
      <c r="E167" s="11">
        <f>SUM(E168:E168)</f>
        <v>4603200</v>
      </c>
      <c r="F167" s="22">
        <f t="shared" si="24"/>
        <v>-491713</v>
      </c>
      <c r="G167" s="16">
        <f t="shared" si="25"/>
        <v>-9.6510578296430189</v>
      </c>
    </row>
    <row r="168" spans="1:7" ht="24" customHeight="1" x14ac:dyDescent="0.25">
      <c r="A168" s="12"/>
      <c r="B168" s="13">
        <v>5002</v>
      </c>
      <c r="C168" s="13"/>
      <c r="D168" s="15">
        <f>SUM(D169:D170)</f>
        <v>5094913</v>
      </c>
      <c r="E168" s="15">
        <f>SUM(E169:E170)</f>
        <v>4603200</v>
      </c>
      <c r="F168" s="23">
        <f t="shared" si="24"/>
        <v>-491713</v>
      </c>
      <c r="G168" s="16">
        <f t="shared" si="25"/>
        <v>-9.6510578296430189</v>
      </c>
    </row>
    <row r="169" spans="1:7" ht="24" customHeight="1" x14ac:dyDescent="0.25">
      <c r="A169" s="12"/>
      <c r="B169" s="13"/>
      <c r="C169" s="13">
        <v>50021</v>
      </c>
      <c r="D169" s="15">
        <v>2037965</v>
      </c>
      <c r="E169" s="15">
        <v>1841280</v>
      </c>
      <c r="F169" s="23">
        <f t="shared" si="24"/>
        <v>-196685</v>
      </c>
      <c r="G169" s="16">
        <f t="shared" si="25"/>
        <v>-9.6510489630587379</v>
      </c>
    </row>
    <row r="170" spans="1:7" ht="24" customHeight="1" x14ac:dyDescent="0.25">
      <c r="A170" s="12"/>
      <c r="B170" s="13"/>
      <c r="C170" s="13">
        <v>50022</v>
      </c>
      <c r="D170" s="15">
        <v>3056948</v>
      </c>
      <c r="E170" s="15">
        <v>2761920</v>
      </c>
      <c r="F170" s="23">
        <f t="shared" si="24"/>
        <v>-295028</v>
      </c>
      <c r="G170" s="16">
        <f t="shared" si="25"/>
        <v>-9.6510637406982394</v>
      </c>
    </row>
  </sheetData>
  <mergeCells count="18">
    <mergeCell ref="A8:C8"/>
    <mergeCell ref="A6:A7"/>
    <mergeCell ref="B6:B7"/>
    <mergeCell ref="C6:C7"/>
    <mergeCell ref="D6:E6"/>
    <mergeCell ref="F6:G6"/>
    <mergeCell ref="A162:C162"/>
    <mergeCell ref="A9:C9"/>
    <mergeCell ref="A10:C10"/>
    <mergeCell ref="A11:C11"/>
    <mergeCell ref="A12:C12"/>
    <mergeCell ref="A13:C13"/>
    <mergeCell ref="A55:C55"/>
    <mergeCell ref="A148:C148"/>
    <mergeCell ref="A149:C149"/>
    <mergeCell ref="A150:C150"/>
    <mergeCell ref="A154:C154"/>
    <mergeCell ref="A161:C1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52AA3-3F4E-4C2D-98AA-B4356DA34DFE}">
  <dimension ref="A2:G134"/>
  <sheetViews>
    <sheetView workbookViewId="0">
      <selection activeCell="J3" sqref="J3"/>
    </sheetView>
  </sheetViews>
  <sheetFormatPr defaultRowHeight="15" x14ac:dyDescent="0.25"/>
  <cols>
    <col min="1" max="1" width="8.7109375" style="1"/>
    <col min="3" max="3" width="48" customWidth="1"/>
    <col min="4" max="5" width="13" style="3" customWidth="1"/>
    <col min="6" max="6" width="13" style="18" customWidth="1"/>
    <col min="7" max="7" width="13" style="4" customWidth="1"/>
  </cols>
  <sheetData>
    <row r="2" spans="1:7" ht="23.25" x14ac:dyDescent="0.25">
      <c r="C2" s="2" t="s">
        <v>0</v>
      </c>
      <c r="G2" s="24"/>
    </row>
    <row r="3" spans="1:7" ht="23.25" x14ac:dyDescent="0.25">
      <c r="C3" s="2" t="s">
        <v>25</v>
      </c>
      <c r="G3" s="24"/>
    </row>
    <row r="4" spans="1:7" ht="23.25" x14ac:dyDescent="0.25">
      <c r="C4" s="2" t="s">
        <v>26</v>
      </c>
      <c r="G4" s="24"/>
    </row>
    <row r="5" spans="1:7" ht="24" customHeight="1" thickBot="1" x14ac:dyDescent="0.3">
      <c r="G5" s="19" t="s">
        <v>3</v>
      </c>
    </row>
    <row r="6" spans="1:7" s="25" customFormat="1" ht="44.25" customHeight="1" thickTop="1" x14ac:dyDescent="0.25">
      <c r="A6" s="135" t="s">
        <v>4</v>
      </c>
      <c r="B6" s="127" t="s">
        <v>5</v>
      </c>
      <c r="C6" s="127" t="s">
        <v>6</v>
      </c>
      <c r="D6" s="129" t="s">
        <v>7</v>
      </c>
      <c r="E6" s="130"/>
      <c r="F6" s="127" t="s">
        <v>8</v>
      </c>
      <c r="G6" s="131"/>
    </row>
    <row r="7" spans="1:7" s="25" customFormat="1" ht="31.5" customHeight="1" thickBot="1" x14ac:dyDescent="0.3">
      <c r="A7" s="136"/>
      <c r="B7" s="128"/>
      <c r="C7" s="128"/>
      <c r="D7" s="6" t="s">
        <v>9</v>
      </c>
      <c r="E7" s="6" t="s">
        <v>10</v>
      </c>
      <c r="F7" s="7" t="s">
        <v>11</v>
      </c>
      <c r="G7" s="8" t="s">
        <v>12</v>
      </c>
    </row>
    <row r="8" spans="1:7" ht="24" customHeight="1" thickTop="1" x14ac:dyDescent="0.25">
      <c r="A8" s="132" t="s">
        <v>13</v>
      </c>
      <c r="B8" s="133"/>
      <c r="C8" s="134"/>
      <c r="D8" s="9">
        <f>SUM(D9:D9)</f>
        <v>2278691</v>
      </c>
      <c r="E8" s="9">
        <f t="shared" ref="E8" si="0">SUM(E9:E9)</f>
        <v>2203579</v>
      </c>
      <c r="F8" s="22">
        <f>SUM(F9:F9)</f>
        <v>-75112</v>
      </c>
      <c r="G8" s="21">
        <f>F8/D8*100</f>
        <v>-3.2962784335392556</v>
      </c>
    </row>
    <row r="9" spans="1:7" ht="24" customHeight="1" x14ac:dyDescent="0.25">
      <c r="A9" s="122" t="s">
        <v>14</v>
      </c>
      <c r="B9" s="123"/>
      <c r="C9" s="124"/>
      <c r="D9" s="11">
        <f>SUM(D11:D11)</f>
        <v>2278691</v>
      </c>
      <c r="E9" s="11">
        <f>SUM(E11:E11)</f>
        <v>2203579</v>
      </c>
      <c r="F9" s="22">
        <f t="shared" ref="F9:F72" si="1">E9-D9</f>
        <v>-75112</v>
      </c>
      <c r="G9" s="21">
        <f t="shared" ref="G9:G85" si="2">F9/D9*100</f>
        <v>-3.2962784335392556</v>
      </c>
    </row>
    <row r="10" spans="1:7" ht="24" customHeight="1" x14ac:dyDescent="0.25">
      <c r="A10" s="122" t="s">
        <v>15</v>
      </c>
      <c r="B10" s="123"/>
      <c r="C10" s="124"/>
      <c r="D10" s="11">
        <v>2278961</v>
      </c>
      <c r="E10" s="11">
        <v>2203579</v>
      </c>
      <c r="F10" s="22">
        <f t="shared" si="1"/>
        <v>-75382</v>
      </c>
      <c r="G10" s="21">
        <f t="shared" si="2"/>
        <v>-3.3077354110052783</v>
      </c>
    </row>
    <row r="11" spans="1:7" ht="24" customHeight="1" x14ac:dyDescent="0.25">
      <c r="A11" s="122" t="s">
        <v>16</v>
      </c>
      <c r="B11" s="123"/>
      <c r="C11" s="124"/>
      <c r="D11" s="11">
        <f>SUM(D12:D12)</f>
        <v>2278691</v>
      </c>
      <c r="E11" s="11">
        <f>SUM(E12:E12)</f>
        <v>2203579</v>
      </c>
      <c r="F11" s="22">
        <f t="shared" si="1"/>
        <v>-75112</v>
      </c>
      <c r="G11" s="21">
        <f t="shared" si="2"/>
        <v>-3.2962784335392556</v>
      </c>
    </row>
    <row r="12" spans="1:7" ht="24" customHeight="1" x14ac:dyDescent="0.25">
      <c r="A12" s="122" t="s">
        <v>17</v>
      </c>
      <c r="B12" s="123"/>
      <c r="C12" s="124"/>
      <c r="D12" s="11">
        <f>SUM(D13,D38)</f>
        <v>2278691</v>
      </c>
      <c r="E12" s="11">
        <f>SUM(E13,E38)</f>
        <v>2203579</v>
      </c>
      <c r="F12" s="22">
        <f t="shared" si="1"/>
        <v>-75112</v>
      </c>
      <c r="G12" s="21">
        <f t="shared" si="2"/>
        <v>-3.2962784335392556</v>
      </c>
    </row>
    <row r="13" spans="1:7" ht="24" customHeight="1" x14ac:dyDescent="0.25">
      <c r="A13" s="122" t="s">
        <v>18</v>
      </c>
      <c r="B13" s="123"/>
      <c r="C13" s="124"/>
      <c r="D13" s="11">
        <f>SUM(D14:D14)</f>
        <v>2086308</v>
      </c>
      <c r="E13" s="11">
        <f>SUM(E14:E14)</f>
        <v>1050323</v>
      </c>
      <c r="F13" s="22">
        <f t="shared" si="1"/>
        <v>-1035985</v>
      </c>
      <c r="G13" s="21">
        <f t="shared" si="2"/>
        <v>-49.656378636327908</v>
      </c>
    </row>
    <row r="14" spans="1:7" ht="24" customHeight="1" x14ac:dyDescent="0.25">
      <c r="A14" s="12">
        <v>70</v>
      </c>
      <c r="B14" s="13"/>
      <c r="C14" s="13"/>
      <c r="D14" s="11">
        <f>SUM(D15,D18,D20,D23,D26,D32,D36)</f>
        <v>2086308</v>
      </c>
      <c r="E14" s="11">
        <f>SUM(E15,E18,E20,E23,E26,E32,E36)</f>
        <v>1050323</v>
      </c>
      <c r="F14" s="22">
        <f t="shared" si="1"/>
        <v>-1035985</v>
      </c>
      <c r="G14" s="21">
        <f t="shared" si="2"/>
        <v>-49.656378636327908</v>
      </c>
    </row>
    <row r="15" spans="1:7" ht="24" customHeight="1" x14ac:dyDescent="0.25">
      <c r="A15" s="12"/>
      <c r="B15" s="13">
        <v>7001</v>
      </c>
      <c r="C15" s="13"/>
      <c r="D15" s="15">
        <f>SUM(D16:D17)</f>
        <v>396163</v>
      </c>
      <c r="E15" s="15">
        <f>SUM(E16:E17)</f>
        <v>154784.5</v>
      </c>
      <c r="F15" s="23">
        <f t="shared" si="1"/>
        <v>-241378.5</v>
      </c>
      <c r="G15" s="21">
        <f t="shared" si="2"/>
        <v>-60.92908726963396</v>
      </c>
    </row>
    <row r="16" spans="1:7" ht="24" customHeight="1" x14ac:dyDescent="0.25">
      <c r="A16" s="12"/>
      <c r="B16" s="13"/>
      <c r="C16" s="13">
        <v>70014</v>
      </c>
      <c r="D16" s="15">
        <v>303146</v>
      </c>
      <c r="E16" s="15">
        <v>154784.5</v>
      </c>
      <c r="F16" s="23">
        <f t="shared" si="1"/>
        <v>-148361.5</v>
      </c>
      <c r="G16" s="21">
        <f t="shared" si="2"/>
        <v>-48.940609475302324</v>
      </c>
    </row>
    <row r="17" spans="1:7" ht="24" customHeight="1" x14ac:dyDescent="0.25">
      <c r="A17" s="12"/>
      <c r="B17" s="13"/>
      <c r="C17" s="13">
        <v>70015</v>
      </c>
      <c r="D17" s="15">
        <v>93017</v>
      </c>
      <c r="E17" s="15"/>
      <c r="F17" s="23">
        <f t="shared" si="1"/>
        <v>-93017</v>
      </c>
      <c r="G17" s="21">
        <f t="shared" si="2"/>
        <v>-100</v>
      </c>
    </row>
    <row r="18" spans="1:7" ht="24" customHeight="1" x14ac:dyDescent="0.25">
      <c r="A18" s="12"/>
      <c r="B18" s="13">
        <v>7003</v>
      </c>
      <c r="C18" s="13"/>
      <c r="D18" s="15">
        <f>SUM(D19:D19)</f>
        <v>223869</v>
      </c>
      <c r="E18" s="15">
        <f>SUM(E19:E19)</f>
        <v>116799.1</v>
      </c>
      <c r="F18" s="23">
        <f t="shared" si="1"/>
        <v>-107069.9</v>
      </c>
      <c r="G18" s="21">
        <f t="shared" si="2"/>
        <v>-47.827032773631004</v>
      </c>
    </row>
    <row r="19" spans="1:7" ht="24" customHeight="1" x14ac:dyDescent="0.25">
      <c r="A19" s="12"/>
      <c r="B19" s="13"/>
      <c r="C19" s="13">
        <v>70035</v>
      </c>
      <c r="D19" s="15">
        <v>223869</v>
      </c>
      <c r="E19" s="15">
        <v>116799.1</v>
      </c>
      <c r="F19" s="23">
        <f t="shared" si="1"/>
        <v>-107069.9</v>
      </c>
      <c r="G19" s="21">
        <f t="shared" si="2"/>
        <v>-47.827032773631004</v>
      </c>
    </row>
    <row r="20" spans="1:7" ht="24" customHeight="1" x14ac:dyDescent="0.25">
      <c r="A20" s="12"/>
      <c r="B20" s="13">
        <v>7004</v>
      </c>
      <c r="C20" s="13"/>
      <c r="D20" s="15">
        <f t="shared" ref="D20:G20" si="3">SUM(D21:D22)</f>
        <v>24812</v>
      </c>
      <c r="E20" s="15">
        <f t="shared" si="3"/>
        <v>4998</v>
      </c>
      <c r="F20" s="15">
        <f t="shared" si="3"/>
        <v>-19814</v>
      </c>
      <c r="G20" s="15">
        <f t="shared" si="3"/>
        <v>-79.856521038207319</v>
      </c>
    </row>
    <row r="21" spans="1:7" ht="24" customHeight="1" x14ac:dyDescent="0.25">
      <c r="A21" s="12"/>
      <c r="B21" s="13"/>
      <c r="C21" s="13">
        <v>70045</v>
      </c>
      <c r="D21" s="15">
        <v>24812</v>
      </c>
      <c r="E21" s="15">
        <v>4998</v>
      </c>
      <c r="F21" s="23">
        <f t="shared" si="1"/>
        <v>-19814</v>
      </c>
      <c r="G21" s="21">
        <f t="shared" si="2"/>
        <v>-79.856521038207319</v>
      </c>
    </row>
    <row r="22" spans="1:7" ht="24" customHeight="1" x14ac:dyDescent="0.25">
      <c r="A22" s="12"/>
      <c r="B22" s="13"/>
      <c r="C22" s="13">
        <v>70046</v>
      </c>
      <c r="D22" s="15">
        <v>0</v>
      </c>
      <c r="E22" s="15">
        <v>0</v>
      </c>
      <c r="F22" s="23"/>
      <c r="G22" s="21"/>
    </row>
    <row r="23" spans="1:7" ht="24" customHeight="1" x14ac:dyDescent="0.25">
      <c r="A23" s="12"/>
      <c r="B23" s="13">
        <v>7005</v>
      </c>
      <c r="C23" s="13"/>
      <c r="D23" s="15">
        <f>SUM(D24:D25)</f>
        <v>335976</v>
      </c>
      <c r="E23" s="15">
        <f>SUM(E24:E25)</f>
        <v>256238.5</v>
      </c>
      <c r="F23" s="23">
        <f t="shared" si="1"/>
        <v>-79737.5</v>
      </c>
      <c r="G23" s="21">
        <f t="shared" si="2"/>
        <v>-23.73309403052599</v>
      </c>
    </row>
    <row r="24" spans="1:7" ht="24" customHeight="1" x14ac:dyDescent="0.25">
      <c r="A24" s="12"/>
      <c r="B24" s="13"/>
      <c r="C24" s="13">
        <v>70053</v>
      </c>
      <c r="D24" s="15">
        <v>65001</v>
      </c>
      <c r="E24" s="15">
        <v>34999.5</v>
      </c>
      <c r="F24" s="23">
        <f t="shared" si="1"/>
        <v>-30001.5</v>
      </c>
      <c r="G24" s="21">
        <f t="shared" si="2"/>
        <v>-46.15544376240365</v>
      </c>
    </row>
    <row r="25" spans="1:7" ht="24" customHeight="1" x14ac:dyDescent="0.25">
      <c r="A25" s="12"/>
      <c r="B25" s="13"/>
      <c r="C25" s="13">
        <v>70054</v>
      </c>
      <c r="D25" s="15">
        <v>270975</v>
      </c>
      <c r="E25" s="15">
        <v>221239</v>
      </c>
      <c r="F25" s="23">
        <f t="shared" si="1"/>
        <v>-49736</v>
      </c>
      <c r="G25" s="21">
        <f t="shared" si="2"/>
        <v>-18.354460743611035</v>
      </c>
    </row>
    <row r="26" spans="1:7" ht="24" customHeight="1" x14ac:dyDescent="0.25">
      <c r="A26" s="12"/>
      <c r="B26" s="13">
        <v>7006</v>
      </c>
      <c r="C26" s="13"/>
      <c r="D26" s="15">
        <f>SUM(D27:D31)</f>
        <v>940737</v>
      </c>
      <c r="E26" s="15">
        <f>SUM(E27:E31)</f>
        <v>406726.9</v>
      </c>
      <c r="F26" s="23">
        <f t="shared" si="1"/>
        <v>-534010.1</v>
      </c>
      <c r="G26" s="21">
        <f t="shared" si="2"/>
        <v>-56.765078869014395</v>
      </c>
    </row>
    <row r="27" spans="1:7" ht="24" customHeight="1" x14ac:dyDescent="0.25">
      <c r="A27" s="12"/>
      <c r="B27" s="13"/>
      <c r="C27" s="13">
        <v>70061</v>
      </c>
      <c r="D27" s="15">
        <v>915475</v>
      </c>
      <c r="E27" s="15">
        <v>398973</v>
      </c>
      <c r="F27" s="23">
        <f t="shared" si="1"/>
        <v>-516502</v>
      </c>
      <c r="G27" s="21">
        <f t="shared" si="2"/>
        <v>-56.419017449957678</v>
      </c>
    </row>
    <row r="28" spans="1:7" ht="24" customHeight="1" x14ac:dyDescent="0.25">
      <c r="A28" s="12"/>
      <c r="B28" s="13"/>
      <c r="C28" s="13">
        <v>70062</v>
      </c>
      <c r="D28" s="15">
        <v>10818</v>
      </c>
      <c r="E28" s="15">
        <v>4485.2</v>
      </c>
      <c r="F28" s="23">
        <f t="shared" si="1"/>
        <v>-6332.8</v>
      </c>
      <c r="G28" s="21">
        <f t="shared" si="2"/>
        <v>-58.539471251617684</v>
      </c>
    </row>
    <row r="29" spans="1:7" ht="24" customHeight="1" x14ac:dyDescent="0.25">
      <c r="A29" s="12"/>
      <c r="B29" s="13"/>
      <c r="C29" s="13">
        <v>70063</v>
      </c>
      <c r="D29" s="15">
        <v>1018</v>
      </c>
      <c r="E29" s="15">
        <v>1079</v>
      </c>
      <c r="F29" s="23">
        <f t="shared" si="1"/>
        <v>61</v>
      </c>
      <c r="G29" s="21">
        <f t="shared" si="2"/>
        <v>5.9921414538310414</v>
      </c>
    </row>
    <row r="30" spans="1:7" ht="24" customHeight="1" x14ac:dyDescent="0.25">
      <c r="A30" s="12"/>
      <c r="B30" s="13"/>
      <c r="C30" s="13">
        <v>70064</v>
      </c>
      <c r="D30" s="15">
        <v>7537</v>
      </c>
      <c r="E30" s="15">
        <v>1214.3</v>
      </c>
      <c r="F30" s="23">
        <f t="shared" si="1"/>
        <v>-6322.7</v>
      </c>
      <c r="G30" s="21">
        <f t="shared" si="2"/>
        <v>-83.888815178452958</v>
      </c>
    </row>
    <row r="31" spans="1:7" ht="24" customHeight="1" x14ac:dyDescent="0.25">
      <c r="A31" s="12"/>
      <c r="B31" s="13"/>
      <c r="C31" s="13">
        <v>70065</v>
      </c>
      <c r="D31" s="15">
        <v>5889</v>
      </c>
      <c r="E31" s="15">
        <v>975.4</v>
      </c>
      <c r="F31" s="23">
        <f t="shared" si="1"/>
        <v>-4913.6000000000004</v>
      </c>
      <c r="G31" s="21">
        <f t="shared" si="2"/>
        <v>-83.436916284598411</v>
      </c>
    </row>
    <row r="32" spans="1:7" ht="24" customHeight="1" x14ac:dyDescent="0.25">
      <c r="A32" s="12"/>
      <c r="B32" s="13">
        <v>7007</v>
      </c>
      <c r="C32" s="13"/>
      <c r="D32" s="15">
        <f>SUM(D33:D35)</f>
        <v>147751</v>
      </c>
      <c r="E32" s="15">
        <f>SUM(E33:E35)</f>
        <v>102153</v>
      </c>
      <c r="F32" s="23">
        <f t="shared" si="1"/>
        <v>-45598</v>
      </c>
      <c r="G32" s="21">
        <f t="shared" si="2"/>
        <v>-30.861381648855168</v>
      </c>
    </row>
    <row r="33" spans="1:7" ht="24" customHeight="1" x14ac:dyDescent="0.25">
      <c r="A33" s="12"/>
      <c r="B33" s="13"/>
      <c r="C33" s="13">
        <v>70071</v>
      </c>
      <c r="D33" s="15">
        <v>128447</v>
      </c>
      <c r="E33" s="15">
        <v>92929</v>
      </c>
      <c r="F33" s="23">
        <f t="shared" si="1"/>
        <v>-35518</v>
      </c>
      <c r="G33" s="21">
        <f t="shared" si="2"/>
        <v>-27.651871978325694</v>
      </c>
    </row>
    <row r="34" spans="1:7" ht="24" customHeight="1" x14ac:dyDescent="0.25">
      <c r="A34" s="12"/>
      <c r="B34" s="13"/>
      <c r="C34" s="13">
        <v>70072</v>
      </c>
      <c r="D34" s="15">
        <v>10069</v>
      </c>
      <c r="E34" s="15">
        <v>5130</v>
      </c>
      <c r="F34" s="23">
        <f t="shared" si="1"/>
        <v>-4939</v>
      </c>
      <c r="G34" s="21">
        <f t="shared" si="2"/>
        <v>-49.051544344026219</v>
      </c>
    </row>
    <row r="35" spans="1:7" ht="24" customHeight="1" x14ac:dyDescent="0.25">
      <c r="A35" s="12"/>
      <c r="B35" s="13"/>
      <c r="C35" s="13">
        <v>70073</v>
      </c>
      <c r="D35" s="15">
        <v>9235</v>
      </c>
      <c r="E35" s="15">
        <v>4094</v>
      </c>
      <c r="F35" s="23">
        <f t="shared" si="1"/>
        <v>-5141</v>
      </c>
      <c r="G35" s="21">
        <f t="shared" si="2"/>
        <v>-55.668651867893878</v>
      </c>
    </row>
    <row r="36" spans="1:7" ht="24" customHeight="1" x14ac:dyDescent="0.25">
      <c r="A36" s="12"/>
      <c r="B36" s="13">
        <v>7008</v>
      </c>
      <c r="C36" s="13"/>
      <c r="D36" s="15">
        <f>SUM(D37:D37)</f>
        <v>17000</v>
      </c>
      <c r="E36" s="15">
        <f>SUM(E37:E37)</f>
        <v>8623</v>
      </c>
      <c r="F36" s="23">
        <f t="shared" si="1"/>
        <v>-8377</v>
      </c>
      <c r="G36" s="21">
        <f t="shared" si="2"/>
        <v>-49.276470588235291</v>
      </c>
    </row>
    <row r="37" spans="1:7" ht="24" customHeight="1" x14ac:dyDescent="0.25">
      <c r="A37" s="12"/>
      <c r="B37" s="13"/>
      <c r="C37" s="13">
        <v>70081</v>
      </c>
      <c r="D37" s="15">
        <v>17000</v>
      </c>
      <c r="E37" s="15">
        <v>8623</v>
      </c>
      <c r="F37" s="23">
        <f t="shared" si="1"/>
        <v>-8377</v>
      </c>
      <c r="G37" s="21">
        <f t="shared" si="2"/>
        <v>-49.276470588235291</v>
      </c>
    </row>
    <row r="38" spans="1:7" ht="24" customHeight="1" x14ac:dyDescent="0.25">
      <c r="A38" s="122" t="s">
        <v>20</v>
      </c>
      <c r="B38" s="123"/>
      <c r="C38" s="124"/>
      <c r="D38" s="11">
        <f>SUM(D39,D47,D88,D94)</f>
        <v>192383</v>
      </c>
      <c r="E38" s="11">
        <f>SUM(E39,E47,E88,E94)</f>
        <v>1153256</v>
      </c>
      <c r="F38" s="11">
        <f t="shared" ref="F38" si="4">SUM(F39,F47,F88,F94)</f>
        <v>960873</v>
      </c>
      <c r="G38" s="21">
        <f t="shared" si="2"/>
        <v>499.45837210148511</v>
      </c>
    </row>
    <row r="39" spans="1:7" ht="24" customHeight="1" x14ac:dyDescent="0.25">
      <c r="A39" s="12">
        <v>72</v>
      </c>
      <c r="B39" s="13"/>
      <c r="C39" s="13"/>
      <c r="D39" s="11">
        <f>SUM(D40:D40)</f>
        <v>9501.7000000000007</v>
      </c>
      <c r="E39" s="11">
        <f>SUM(E40:E40)</f>
        <v>14082.6</v>
      </c>
      <c r="F39" s="22">
        <f t="shared" si="1"/>
        <v>4580.8999999999996</v>
      </c>
      <c r="G39" s="21">
        <f t="shared" si="2"/>
        <v>48.211372701727051</v>
      </c>
    </row>
    <row r="40" spans="1:7" ht="24" customHeight="1" x14ac:dyDescent="0.25">
      <c r="A40" s="12"/>
      <c r="B40" s="13">
        <v>7200</v>
      </c>
      <c r="C40" s="13"/>
      <c r="D40" s="15">
        <f>SUM(D41:D46)</f>
        <v>9501.7000000000007</v>
      </c>
      <c r="E40" s="15">
        <f>SUM(E41:E46)</f>
        <v>14082.6</v>
      </c>
      <c r="F40" s="23">
        <f t="shared" si="1"/>
        <v>4580.8999999999996</v>
      </c>
      <c r="G40" s="21">
        <f t="shared" si="2"/>
        <v>48.211372701727051</v>
      </c>
    </row>
    <row r="41" spans="1:7" ht="24" customHeight="1" x14ac:dyDescent="0.25">
      <c r="A41" s="12"/>
      <c r="B41" s="13"/>
      <c r="C41" s="13">
        <v>70001</v>
      </c>
      <c r="D41" s="15">
        <v>0</v>
      </c>
      <c r="E41" s="15">
        <v>1079</v>
      </c>
      <c r="F41" s="23">
        <f t="shared" si="1"/>
        <v>1079</v>
      </c>
      <c r="G41" s="21"/>
    </row>
    <row r="42" spans="1:7" ht="24" customHeight="1" x14ac:dyDescent="0.25">
      <c r="A42" s="12"/>
      <c r="B42" s="13"/>
      <c r="C42" s="13">
        <v>70004</v>
      </c>
      <c r="D42" s="15">
        <v>7371.6</v>
      </c>
      <c r="E42" s="15">
        <v>10850.2</v>
      </c>
      <c r="F42" s="23">
        <f t="shared" si="1"/>
        <v>3478.6000000000004</v>
      </c>
      <c r="G42" s="21">
        <f t="shared" si="2"/>
        <v>47.189212653969292</v>
      </c>
    </row>
    <row r="43" spans="1:7" ht="24" customHeight="1" x14ac:dyDescent="0.25">
      <c r="A43" s="12"/>
      <c r="B43" s="13"/>
      <c r="C43" s="13">
        <v>70005</v>
      </c>
      <c r="D43" s="15" t="s">
        <v>19</v>
      </c>
      <c r="E43" s="15" t="s">
        <v>19</v>
      </c>
      <c r="F43" s="23"/>
      <c r="G43" s="21"/>
    </row>
    <row r="44" spans="1:7" ht="24" customHeight="1" x14ac:dyDescent="0.25">
      <c r="A44" s="12"/>
      <c r="B44" s="13"/>
      <c r="C44" s="13">
        <v>70006</v>
      </c>
      <c r="D44" s="15">
        <v>1480.7</v>
      </c>
      <c r="E44" s="15">
        <v>1768.5</v>
      </c>
      <c r="F44" s="23">
        <f t="shared" si="1"/>
        <v>287.79999999999995</v>
      </c>
      <c r="G44" s="21">
        <f t="shared" si="2"/>
        <v>19.436752887147968</v>
      </c>
    </row>
    <row r="45" spans="1:7" ht="24" customHeight="1" x14ac:dyDescent="0.25">
      <c r="A45" s="12"/>
      <c r="B45" s="13"/>
      <c r="C45" s="13">
        <v>70007</v>
      </c>
      <c r="D45" s="15">
        <v>624.4</v>
      </c>
      <c r="E45" s="15">
        <v>375.4</v>
      </c>
      <c r="F45" s="23">
        <f t="shared" si="1"/>
        <v>-249</v>
      </c>
      <c r="G45" s="21">
        <f t="shared" si="2"/>
        <v>-39.878283151825755</v>
      </c>
    </row>
    <row r="46" spans="1:7" ht="24" customHeight="1" x14ac:dyDescent="0.25">
      <c r="A46" s="12"/>
      <c r="B46" s="13"/>
      <c r="C46" s="13">
        <v>70008</v>
      </c>
      <c r="D46" s="15">
        <v>25</v>
      </c>
      <c r="E46" s="15">
        <v>9.5</v>
      </c>
      <c r="F46" s="23">
        <f t="shared" si="1"/>
        <v>-15.5</v>
      </c>
      <c r="G46" s="21">
        <f t="shared" si="2"/>
        <v>-62</v>
      </c>
    </row>
    <row r="47" spans="1:7" ht="24" customHeight="1" x14ac:dyDescent="0.25">
      <c r="A47" s="12">
        <v>73</v>
      </c>
      <c r="B47" s="13"/>
      <c r="C47" s="13"/>
      <c r="D47" s="11">
        <f t="shared" ref="D47:E47" si="5">SUM(D48,D54,D58,D65,D70,D77,D79,D83,D63)</f>
        <v>133213</v>
      </c>
      <c r="E47" s="11">
        <f t="shared" si="5"/>
        <v>197760.40000000002</v>
      </c>
      <c r="F47" s="22">
        <f t="shared" si="1"/>
        <v>64547.400000000023</v>
      </c>
      <c r="G47" s="21">
        <f t="shared" si="2"/>
        <v>48.454279987688906</v>
      </c>
    </row>
    <row r="48" spans="1:7" ht="24" customHeight="1" x14ac:dyDescent="0.25">
      <c r="A48" s="12"/>
      <c r="B48" s="13">
        <v>7300</v>
      </c>
      <c r="C48" s="13"/>
      <c r="D48" s="15">
        <f>SUM(D49:D53)</f>
        <v>13102.7</v>
      </c>
      <c r="E48" s="15">
        <f>SUM(E49:E53)</f>
        <v>16677.099999999999</v>
      </c>
      <c r="F48" s="23">
        <f t="shared" si="1"/>
        <v>3574.3999999999978</v>
      </c>
      <c r="G48" s="21">
        <f t="shared" si="2"/>
        <v>27.279873613835299</v>
      </c>
    </row>
    <row r="49" spans="1:7" ht="24" customHeight="1" x14ac:dyDescent="0.25">
      <c r="A49" s="12"/>
      <c r="B49" s="13"/>
      <c r="C49" s="13">
        <v>73003</v>
      </c>
      <c r="D49" s="15">
        <v>1184.5</v>
      </c>
      <c r="E49" s="15">
        <v>809.7</v>
      </c>
      <c r="F49" s="23">
        <f t="shared" si="1"/>
        <v>-374.79999999999995</v>
      </c>
      <c r="G49" s="21">
        <f t="shared" si="2"/>
        <v>-31.642043056141826</v>
      </c>
    </row>
    <row r="50" spans="1:7" ht="24" customHeight="1" x14ac:dyDescent="0.25">
      <c r="A50" s="12"/>
      <c r="B50" s="13"/>
      <c r="C50" s="13">
        <v>73004</v>
      </c>
      <c r="D50" s="15">
        <v>55.2</v>
      </c>
      <c r="E50" s="15">
        <v>39.700000000000003</v>
      </c>
      <c r="F50" s="23">
        <f t="shared" si="1"/>
        <v>-15.5</v>
      </c>
      <c r="G50" s="21">
        <f t="shared" si="2"/>
        <v>-28.079710144927532</v>
      </c>
    </row>
    <row r="51" spans="1:7" ht="24" customHeight="1" x14ac:dyDescent="0.25">
      <c r="A51" s="12"/>
      <c r="B51" s="13"/>
      <c r="C51" s="13">
        <v>73006</v>
      </c>
      <c r="D51" s="15">
        <v>198.8</v>
      </c>
      <c r="E51" s="15">
        <v>226.6</v>
      </c>
      <c r="F51" s="23">
        <f t="shared" si="1"/>
        <v>27.799999999999983</v>
      </c>
      <c r="G51" s="21">
        <f t="shared" si="2"/>
        <v>13.983903420523131</v>
      </c>
    </row>
    <row r="52" spans="1:7" ht="24" customHeight="1" x14ac:dyDescent="0.25">
      <c r="A52" s="12"/>
      <c r="B52" s="13"/>
      <c r="C52" s="13">
        <v>73007</v>
      </c>
      <c r="D52" s="15">
        <v>39</v>
      </c>
      <c r="E52" s="15"/>
      <c r="F52" s="23">
        <f t="shared" si="1"/>
        <v>-39</v>
      </c>
      <c r="G52" s="21">
        <f t="shared" si="2"/>
        <v>-100</v>
      </c>
    </row>
    <row r="53" spans="1:7" ht="24" customHeight="1" x14ac:dyDescent="0.25">
      <c r="A53" s="12"/>
      <c r="B53" s="13"/>
      <c r="C53" s="13">
        <v>73008</v>
      </c>
      <c r="D53" s="15">
        <v>11625.2</v>
      </c>
      <c r="E53" s="15">
        <v>15601.1</v>
      </c>
      <c r="F53" s="23">
        <f t="shared" si="1"/>
        <v>3975.8999999999996</v>
      </c>
      <c r="G53" s="21">
        <f t="shared" si="2"/>
        <v>34.200701923407763</v>
      </c>
    </row>
    <row r="54" spans="1:7" ht="24" customHeight="1" x14ac:dyDescent="0.25">
      <c r="A54" s="12"/>
      <c r="B54" s="13">
        <v>7301</v>
      </c>
      <c r="C54" s="13"/>
      <c r="D54" s="15">
        <f t="shared" ref="D54:E54" si="6">SUM(D55:D57)</f>
        <v>2618.5</v>
      </c>
      <c r="E54" s="15">
        <f t="shared" si="6"/>
        <v>1790.6</v>
      </c>
      <c r="F54" s="23">
        <f t="shared" si="1"/>
        <v>-827.90000000000009</v>
      </c>
      <c r="G54" s="21">
        <f t="shared" si="2"/>
        <v>-31.617338170708425</v>
      </c>
    </row>
    <row r="55" spans="1:7" ht="24" customHeight="1" x14ac:dyDescent="0.25">
      <c r="A55" s="12"/>
      <c r="B55" s="13"/>
      <c r="C55" s="13">
        <v>73011</v>
      </c>
      <c r="D55" s="15"/>
      <c r="E55" s="15"/>
      <c r="F55" s="23"/>
      <c r="G55" s="21"/>
    </row>
    <row r="56" spans="1:7" ht="24" customHeight="1" x14ac:dyDescent="0.25">
      <c r="A56" s="12"/>
      <c r="B56" s="13"/>
      <c r="C56" s="13">
        <v>73012</v>
      </c>
      <c r="D56" s="15">
        <v>2583.5</v>
      </c>
      <c r="E56" s="15">
        <v>1790.6</v>
      </c>
      <c r="F56" s="23">
        <f t="shared" si="1"/>
        <v>-792.90000000000009</v>
      </c>
      <c r="G56" s="21">
        <f t="shared" si="2"/>
        <v>-30.690923166247341</v>
      </c>
    </row>
    <row r="57" spans="1:7" ht="24" customHeight="1" x14ac:dyDescent="0.25">
      <c r="A57" s="12"/>
      <c r="B57" s="13"/>
      <c r="C57" s="13">
        <v>73018</v>
      </c>
      <c r="D57" s="15">
        <v>35</v>
      </c>
      <c r="E57" s="15"/>
      <c r="F57" s="23">
        <f t="shared" si="1"/>
        <v>-35</v>
      </c>
      <c r="G57" s="21">
        <f t="shared" si="2"/>
        <v>-100</v>
      </c>
    </row>
    <row r="58" spans="1:7" ht="24" customHeight="1" x14ac:dyDescent="0.25">
      <c r="A58" s="12"/>
      <c r="B58" s="13">
        <v>7302</v>
      </c>
      <c r="C58" s="13"/>
      <c r="D58" s="15">
        <f>SUM(D59:D62)</f>
        <v>12077.7</v>
      </c>
      <c r="E58" s="15">
        <f>SUM(E59:E62)</f>
        <v>7680.2999999999993</v>
      </c>
      <c r="F58" s="23">
        <f t="shared" si="1"/>
        <v>-4397.4000000000015</v>
      </c>
      <c r="G58" s="21">
        <f t="shared" si="2"/>
        <v>-36.409250105566464</v>
      </c>
    </row>
    <row r="59" spans="1:7" ht="24" customHeight="1" x14ac:dyDescent="0.25">
      <c r="A59" s="12"/>
      <c r="B59" s="13"/>
      <c r="C59" s="13">
        <v>73023</v>
      </c>
      <c r="D59" s="15">
        <v>3838.7</v>
      </c>
      <c r="E59" s="15">
        <v>3267.7</v>
      </c>
      <c r="F59" s="23">
        <f t="shared" si="1"/>
        <v>-571</v>
      </c>
      <c r="G59" s="21">
        <f t="shared" si="2"/>
        <v>-14.8748274155313</v>
      </c>
    </row>
    <row r="60" spans="1:7" ht="24" customHeight="1" x14ac:dyDescent="0.25">
      <c r="A60" s="12"/>
      <c r="B60" s="13"/>
      <c r="C60" s="13">
        <v>73024</v>
      </c>
      <c r="D60" s="15">
        <v>405.7</v>
      </c>
      <c r="E60" s="15">
        <v>315.10000000000002</v>
      </c>
      <c r="F60" s="23">
        <f t="shared" si="1"/>
        <v>-90.599999999999966</v>
      </c>
      <c r="G60" s="21">
        <f t="shared" si="2"/>
        <v>-22.331772245501593</v>
      </c>
    </row>
    <row r="61" spans="1:7" ht="24" customHeight="1" x14ac:dyDescent="0.25">
      <c r="A61" s="12"/>
      <c r="B61" s="13"/>
      <c r="C61" s="13">
        <v>73027</v>
      </c>
      <c r="D61" s="15">
        <v>0</v>
      </c>
      <c r="E61" s="15">
        <v>0</v>
      </c>
      <c r="F61" s="23">
        <f t="shared" si="1"/>
        <v>0</v>
      </c>
      <c r="G61" s="21" t="e">
        <f t="shared" si="2"/>
        <v>#DIV/0!</v>
      </c>
    </row>
    <row r="62" spans="1:7" ht="24" customHeight="1" x14ac:dyDescent="0.25">
      <c r="A62" s="12"/>
      <c r="B62" s="13"/>
      <c r="C62" s="13">
        <v>73028</v>
      </c>
      <c r="D62" s="15">
        <v>7833.3</v>
      </c>
      <c r="E62" s="15">
        <v>4097.5</v>
      </c>
      <c r="F62" s="23">
        <f t="shared" si="1"/>
        <v>-3735.8</v>
      </c>
      <c r="G62" s="21">
        <f t="shared" si="2"/>
        <v>-47.691266771347962</v>
      </c>
    </row>
    <row r="63" spans="1:7" ht="24" customHeight="1" x14ac:dyDescent="0.25">
      <c r="A63" s="12"/>
      <c r="B63" s="13">
        <v>7303</v>
      </c>
      <c r="C63" s="13"/>
      <c r="D63" s="15">
        <f t="shared" ref="D63:E63" si="7">SUM(D64:D64)</f>
        <v>0</v>
      </c>
      <c r="E63" s="15">
        <f t="shared" si="7"/>
        <v>0</v>
      </c>
      <c r="F63" s="23"/>
      <c r="G63" s="21"/>
    </row>
    <row r="64" spans="1:7" ht="24" customHeight="1" x14ac:dyDescent="0.25">
      <c r="A64" s="12"/>
      <c r="B64" s="13"/>
      <c r="C64" s="13">
        <v>73036</v>
      </c>
      <c r="D64" s="15">
        <v>0</v>
      </c>
      <c r="E64" s="15">
        <v>0</v>
      </c>
      <c r="F64" s="23"/>
      <c r="G64" s="21"/>
    </row>
    <row r="65" spans="1:7" ht="24" customHeight="1" x14ac:dyDescent="0.25">
      <c r="A65" s="12"/>
      <c r="B65" s="13">
        <v>7304</v>
      </c>
      <c r="C65" s="13"/>
      <c r="D65" s="15">
        <f>SUM(D66:D69)</f>
        <v>77524.600000000006</v>
      </c>
      <c r="E65" s="15">
        <f>SUM(E66:E69)</f>
        <v>142849.70000000001</v>
      </c>
      <c r="F65" s="23">
        <f t="shared" si="1"/>
        <v>65325.100000000006</v>
      </c>
      <c r="G65" s="21">
        <f t="shared" si="2"/>
        <v>84.263704682126701</v>
      </c>
    </row>
    <row r="66" spans="1:7" ht="24" customHeight="1" x14ac:dyDescent="0.25">
      <c r="A66" s="12"/>
      <c r="B66" s="13"/>
      <c r="C66" s="13">
        <v>73042</v>
      </c>
      <c r="D66" s="15">
        <v>752.3</v>
      </c>
      <c r="E66" s="15">
        <v>561</v>
      </c>
      <c r="F66" s="23">
        <f t="shared" si="1"/>
        <v>-191.29999999999995</v>
      </c>
      <c r="G66" s="21">
        <f t="shared" si="2"/>
        <v>-25.428685364881026</v>
      </c>
    </row>
    <row r="67" spans="1:7" ht="24" customHeight="1" x14ac:dyDescent="0.25">
      <c r="A67" s="12"/>
      <c r="B67" s="13"/>
      <c r="C67" s="13">
        <v>73043</v>
      </c>
      <c r="D67" s="15">
        <v>68052</v>
      </c>
      <c r="E67" s="15">
        <v>84608</v>
      </c>
      <c r="F67" s="23">
        <f t="shared" si="1"/>
        <v>16556</v>
      </c>
      <c r="G67" s="21">
        <f t="shared" si="2"/>
        <v>24.328454711103273</v>
      </c>
    </row>
    <row r="68" spans="1:7" ht="24" customHeight="1" x14ac:dyDescent="0.25">
      <c r="A68" s="12"/>
      <c r="B68" s="13"/>
      <c r="C68" s="13">
        <v>73044</v>
      </c>
      <c r="D68" s="15">
        <v>6858</v>
      </c>
      <c r="E68" s="15">
        <v>7766.2</v>
      </c>
      <c r="F68" s="23">
        <f t="shared" si="1"/>
        <v>908.19999999999982</v>
      </c>
      <c r="G68" s="21">
        <f t="shared" si="2"/>
        <v>13.242927967337415</v>
      </c>
    </row>
    <row r="69" spans="1:7" ht="24" customHeight="1" x14ac:dyDescent="0.25">
      <c r="A69" s="12"/>
      <c r="B69" s="13"/>
      <c r="C69" s="13">
        <v>73048</v>
      </c>
      <c r="D69" s="15">
        <v>1862.3</v>
      </c>
      <c r="E69" s="15">
        <v>49914.5</v>
      </c>
      <c r="F69" s="23">
        <f t="shared" si="1"/>
        <v>48052.2</v>
      </c>
      <c r="G69" s="21">
        <f t="shared" si="2"/>
        <v>2580.2609676206839</v>
      </c>
    </row>
    <row r="70" spans="1:7" ht="24" customHeight="1" x14ac:dyDescent="0.25">
      <c r="A70" s="12"/>
      <c r="B70" s="13">
        <v>7305</v>
      </c>
      <c r="C70" s="13"/>
      <c r="D70" s="15">
        <f>SUM(D71:D76)</f>
        <v>7545.4</v>
      </c>
      <c r="E70" s="15">
        <f>SUM(E71:E76)</f>
        <v>7387.6</v>
      </c>
      <c r="F70" s="23">
        <f t="shared" si="1"/>
        <v>-157.79999999999927</v>
      </c>
      <c r="G70" s="21">
        <f t="shared" si="2"/>
        <v>-2.0913404193283229</v>
      </c>
    </row>
    <row r="71" spans="1:7" ht="24" customHeight="1" x14ac:dyDescent="0.25">
      <c r="A71" s="12"/>
      <c r="B71" s="13"/>
      <c r="C71" s="13">
        <v>73051</v>
      </c>
      <c r="D71" s="15">
        <v>874.6</v>
      </c>
      <c r="E71" s="15">
        <v>848.4</v>
      </c>
      <c r="F71" s="23">
        <f t="shared" si="1"/>
        <v>-26.200000000000045</v>
      </c>
      <c r="G71" s="21">
        <f t="shared" si="2"/>
        <v>-2.9956551566430418</v>
      </c>
    </row>
    <row r="72" spans="1:7" ht="24" customHeight="1" x14ac:dyDescent="0.25">
      <c r="A72" s="12"/>
      <c r="B72" s="13"/>
      <c r="C72" s="13">
        <v>73052</v>
      </c>
      <c r="D72" s="15">
        <v>1694.7</v>
      </c>
      <c r="E72" s="15">
        <v>1873.5</v>
      </c>
      <c r="F72" s="23">
        <f t="shared" si="1"/>
        <v>178.79999999999995</v>
      </c>
      <c r="G72" s="21">
        <f t="shared" si="2"/>
        <v>10.550539918569655</v>
      </c>
    </row>
    <row r="73" spans="1:7" ht="24" customHeight="1" x14ac:dyDescent="0.25">
      <c r="A73" s="12"/>
      <c r="B73" s="13"/>
      <c r="C73" s="13">
        <v>73053</v>
      </c>
      <c r="D73" s="15">
        <v>1063.0999999999999</v>
      </c>
      <c r="E73" s="15">
        <v>1128.9000000000001</v>
      </c>
      <c r="F73" s="23">
        <f t="shared" ref="F73:F101" si="8">E73-D73</f>
        <v>65.800000000000182</v>
      </c>
      <c r="G73" s="21">
        <f t="shared" si="2"/>
        <v>6.1894459599285288</v>
      </c>
    </row>
    <row r="74" spans="1:7" ht="24" customHeight="1" x14ac:dyDescent="0.25">
      <c r="A74" s="12"/>
      <c r="B74" s="13"/>
      <c r="C74" s="13">
        <v>73054</v>
      </c>
      <c r="D74" s="15">
        <v>121.3</v>
      </c>
      <c r="E74" s="15">
        <v>123.9</v>
      </c>
      <c r="F74" s="23">
        <f t="shared" si="8"/>
        <v>2.6000000000000085</v>
      </c>
      <c r="G74" s="21">
        <f t="shared" si="2"/>
        <v>2.1434460016488117</v>
      </c>
    </row>
    <row r="75" spans="1:7" ht="24" customHeight="1" x14ac:dyDescent="0.25">
      <c r="A75" s="12"/>
      <c r="B75" s="13"/>
      <c r="C75" s="13">
        <v>73055</v>
      </c>
      <c r="D75" s="15">
        <v>3028.7</v>
      </c>
      <c r="E75" s="15">
        <v>3049.9</v>
      </c>
      <c r="F75" s="23">
        <f t="shared" si="8"/>
        <v>21.200000000000273</v>
      </c>
      <c r="G75" s="21">
        <f t="shared" si="2"/>
        <v>0.69997028428039332</v>
      </c>
    </row>
    <row r="76" spans="1:7" ht="24" customHeight="1" x14ac:dyDescent="0.25">
      <c r="A76" s="12"/>
      <c r="B76" s="13"/>
      <c r="C76" s="13">
        <v>73058</v>
      </c>
      <c r="D76" s="15">
        <v>763</v>
      </c>
      <c r="E76" s="15">
        <v>363</v>
      </c>
      <c r="F76" s="23">
        <f t="shared" si="8"/>
        <v>-400</v>
      </c>
      <c r="G76" s="21">
        <f t="shared" si="2"/>
        <v>-52.424639580602886</v>
      </c>
    </row>
    <row r="77" spans="1:7" ht="24" customHeight="1" x14ac:dyDescent="0.25">
      <c r="A77" s="12"/>
      <c r="B77" s="13">
        <v>7306</v>
      </c>
      <c r="C77" s="13"/>
      <c r="D77" s="15">
        <f>SUM(D78:D78)</f>
        <v>1346.7</v>
      </c>
      <c r="E77" s="15">
        <f>SUM(E78:E78)</f>
        <v>982.1</v>
      </c>
      <c r="F77" s="23">
        <f t="shared" si="8"/>
        <v>-364.6</v>
      </c>
      <c r="G77" s="21">
        <f t="shared" si="2"/>
        <v>-27.073587287443381</v>
      </c>
    </row>
    <row r="78" spans="1:7" ht="24" customHeight="1" x14ac:dyDescent="0.25">
      <c r="A78" s="12"/>
      <c r="B78" s="13"/>
      <c r="C78" s="13">
        <v>73066</v>
      </c>
      <c r="D78" s="15">
        <v>1346.7</v>
      </c>
      <c r="E78" s="15">
        <v>982.1</v>
      </c>
      <c r="F78" s="23">
        <f t="shared" si="8"/>
        <v>-364.6</v>
      </c>
      <c r="G78" s="21">
        <f t="shared" si="2"/>
        <v>-27.073587287443381</v>
      </c>
    </row>
    <row r="79" spans="1:7" ht="24" customHeight="1" x14ac:dyDescent="0.25">
      <c r="A79" s="12"/>
      <c r="B79" s="13">
        <v>7307</v>
      </c>
      <c r="C79" s="13"/>
      <c r="D79" s="15">
        <f>SUM(D80:D82)</f>
        <v>61.4</v>
      </c>
      <c r="E79" s="15">
        <f>SUM(E80:E82)</f>
        <v>166.5</v>
      </c>
      <c r="F79" s="23">
        <f t="shared" si="8"/>
        <v>105.1</v>
      </c>
      <c r="G79" s="21">
        <f t="shared" si="2"/>
        <v>171.17263843648206</v>
      </c>
    </row>
    <row r="80" spans="1:7" ht="24" customHeight="1" x14ac:dyDescent="0.25">
      <c r="A80" s="12"/>
      <c r="B80" s="13"/>
      <c r="C80" s="13">
        <v>73071</v>
      </c>
      <c r="D80" s="15">
        <v>4.4000000000000004</v>
      </c>
      <c r="E80" s="15">
        <v>50.4</v>
      </c>
      <c r="F80" s="23">
        <f t="shared" si="8"/>
        <v>46</v>
      </c>
      <c r="G80" s="21">
        <f t="shared" si="2"/>
        <v>1045.4545454545453</v>
      </c>
    </row>
    <row r="81" spans="1:7" ht="24" customHeight="1" x14ac:dyDescent="0.25">
      <c r="A81" s="12"/>
      <c r="B81" s="13"/>
      <c r="C81" s="13">
        <v>73072</v>
      </c>
      <c r="D81" s="15">
        <v>0</v>
      </c>
      <c r="E81" s="15">
        <v>24.1</v>
      </c>
      <c r="F81" s="23">
        <f t="shared" si="8"/>
        <v>24.1</v>
      </c>
      <c r="G81" s="21" t="e">
        <f t="shared" si="2"/>
        <v>#DIV/0!</v>
      </c>
    </row>
    <row r="82" spans="1:7" ht="24" customHeight="1" x14ac:dyDescent="0.25">
      <c r="A82" s="12"/>
      <c r="B82" s="13"/>
      <c r="C82" s="13">
        <v>73073</v>
      </c>
      <c r="D82" s="15">
        <v>57</v>
      </c>
      <c r="E82" s="15">
        <v>92</v>
      </c>
      <c r="F82" s="23">
        <f t="shared" si="8"/>
        <v>35</v>
      </c>
      <c r="G82" s="21">
        <f t="shared" si="2"/>
        <v>61.403508771929829</v>
      </c>
    </row>
    <row r="83" spans="1:7" ht="24" customHeight="1" x14ac:dyDescent="0.25">
      <c r="A83" s="12"/>
      <c r="B83" s="13">
        <v>7308</v>
      </c>
      <c r="C83" s="13"/>
      <c r="D83" s="15">
        <f>SUM(D84:D87)</f>
        <v>18936</v>
      </c>
      <c r="E83" s="15">
        <f>SUM(E84:E87)</f>
        <v>20226.5</v>
      </c>
      <c r="F83" s="23">
        <f t="shared" si="8"/>
        <v>1290.5</v>
      </c>
      <c r="G83" s="21">
        <f t="shared" si="2"/>
        <v>6.8150612589776092</v>
      </c>
    </row>
    <row r="84" spans="1:7" ht="24" customHeight="1" x14ac:dyDescent="0.25">
      <c r="A84" s="12"/>
      <c r="B84" s="13"/>
      <c r="C84" s="13">
        <v>73084</v>
      </c>
      <c r="D84" s="15">
        <v>6090.4</v>
      </c>
      <c r="E84" s="15">
        <v>6475.1</v>
      </c>
      <c r="F84" s="23">
        <f t="shared" si="8"/>
        <v>384.70000000000073</v>
      </c>
      <c r="G84" s="21">
        <f t="shared" si="2"/>
        <v>6.3164980953632073</v>
      </c>
    </row>
    <row r="85" spans="1:7" ht="24" customHeight="1" x14ac:dyDescent="0.25">
      <c r="A85" s="12"/>
      <c r="B85" s="13"/>
      <c r="C85" s="13">
        <v>73085</v>
      </c>
      <c r="D85" s="15">
        <v>7969.6</v>
      </c>
      <c r="E85" s="15">
        <v>9043.1</v>
      </c>
      <c r="F85" s="23">
        <f t="shared" si="8"/>
        <v>1073.5</v>
      </c>
      <c r="G85" s="21">
        <f t="shared" si="2"/>
        <v>13.469935755872314</v>
      </c>
    </row>
    <row r="86" spans="1:7" ht="24" customHeight="1" x14ac:dyDescent="0.25">
      <c r="A86" s="12"/>
      <c r="B86" s="13"/>
      <c r="C86" s="13">
        <v>73086</v>
      </c>
      <c r="D86" s="15">
        <v>3301.4</v>
      </c>
      <c r="E86" s="15">
        <v>2892.1</v>
      </c>
      <c r="F86" s="23">
        <f t="shared" si="8"/>
        <v>-409.30000000000018</v>
      </c>
      <c r="G86" s="21">
        <f t="shared" ref="G86:G101" si="9">F86/D86*100</f>
        <v>-12.397770642757623</v>
      </c>
    </row>
    <row r="87" spans="1:7" ht="24" customHeight="1" x14ac:dyDescent="0.25">
      <c r="B87" s="13"/>
      <c r="C87" s="13">
        <v>73087</v>
      </c>
      <c r="D87" s="15">
        <v>1574.6</v>
      </c>
      <c r="E87" s="15">
        <v>1816.2</v>
      </c>
      <c r="F87" s="23">
        <f t="shared" si="8"/>
        <v>241.60000000000014</v>
      </c>
      <c r="G87" s="21">
        <f t="shared" si="9"/>
        <v>15.343579321732511</v>
      </c>
    </row>
    <row r="88" spans="1:7" ht="24" customHeight="1" x14ac:dyDescent="0.25">
      <c r="A88" s="12">
        <v>74</v>
      </c>
      <c r="B88" s="13"/>
      <c r="C88" s="13"/>
      <c r="D88" s="11">
        <f t="shared" ref="D88:G88" si="10">SUM(D89,D91,D92)</f>
        <v>1733.3</v>
      </c>
      <c r="E88" s="11">
        <f t="shared" si="10"/>
        <v>2085.1999999999998</v>
      </c>
      <c r="F88" s="11">
        <f t="shared" si="10"/>
        <v>351.90000000000009</v>
      </c>
      <c r="G88" s="11">
        <f t="shared" si="10"/>
        <v>118.89860858333823</v>
      </c>
    </row>
    <row r="89" spans="1:7" ht="24" customHeight="1" x14ac:dyDescent="0.25">
      <c r="A89" s="12"/>
      <c r="B89" s="13">
        <v>7401</v>
      </c>
      <c r="C89" s="13"/>
      <c r="D89" s="15">
        <f>SUM(D90:D90)</f>
        <v>1703.3</v>
      </c>
      <c r="E89" s="15">
        <f>SUM(E90:E90)</f>
        <v>2025.2</v>
      </c>
      <c r="F89" s="23">
        <f t="shared" si="8"/>
        <v>321.90000000000009</v>
      </c>
      <c r="G89" s="21">
        <f t="shared" si="9"/>
        <v>18.89860858333823</v>
      </c>
    </row>
    <row r="90" spans="1:7" ht="24" customHeight="1" x14ac:dyDescent="0.25">
      <c r="A90" s="12"/>
      <c r="B90" s="13"/>
      <c r="C90" s="13">
        <v>74012</v>
      </c>
      <c r="D90" s="15">
        <v>1703.3</v>
      </c>
      <c r="E90" s="15">
        <v>2025.2</v>
      </c>
      <c r="F90" s="23">
        <f t="shared" si="8"/>
        <v>321.90000000000009</v>
      </c>
      <c r="G90" s="21">
        <f t="shared" si="9"/>
        <v>18.89860858333823</v>
      </c>
    </row>
    <row r="91" spans="1:7" ht="24" customHeight="1" x14ac:dyDescent="0.25">
      <c r="A91" s="12"/>
      <c r="B91" s="13">
        <v>7402</v>
      </c>
      <c r="C91" s="13"/>
      <c r="D91" s="15" t="s">
        <v>19</v>
      </c>
      <c r="E91" s="15" t="s">
        <v>19</v>
      </c>
      <c r="F91" s="23"/>
      <c r="G91" s="21"/>
    </row>
    <row r="92" spans="1:7" ht="24" customHeight="1" x14ac:dyDescent="0.25">
      <c r="A92" s="12"/>
      <c r="B92" s="13">
        <v>7408</v>
      </c>
      <c r="C92" s="13"/>
      <c r="D92" s="15">
        <f>SUM(D93:D93)</f>
        <v>30</v>
      </c>
      <c r="E92" s="15">
        <f>SUM(E93:E93)</f>
        <v>60</v>
      </c>
      <c r="F92" s="23">
        <f t="shared" si="8"/>
        <v>30</v>
      </c>
      <c r="G92" s="21">
        <f t="shared" si="9"/>
        <v>100</v>
      </c>
    </row>
    <row r="93" spans="1:7" ht="24" customHeight="1" x14ac:dyDescent="0.25">
      <c r="A93" s="12"/>
      <c r="B93" s="13"/>
      <c r="C93" s="13">
        <v>74081</v>
      </c>
      <c r="D93" s="15">
        <v>30</v>
      </c>
      <c r="E93" s="15">
        <v>60</v>
      </c>
      <c r="F93" s="23">
        <f t="shared" si="8"/>
        <v>30</v>
      </c>
      <c r="G93" s="21">
        <f t="shared" si="9"/>
        <v>100</v>
      </c>
    </row>
    <row r="94" spans="1:7" ht="24" customHeight="1" x14ac:dyDescent="0.25">
      <c r="A94" s="12">
        <v>75</v>
      </c>
      <c r="B94" s="13"/>
      <c r="C94" s="13"/>
      <c r="D94" s="11">
        <f t="shared" ref="D94:E94" si="11">SUM(D95,D99,D101,D98)</f>
        <v>47935</v>
      </c>
      <c r="E94" s="11">
        <f t="shared" si="11"/>
        <v>939327.8</v>
      </c>
      <c r="F94" s="22">
        <f t="shared" si="8"/>
        <v>891392.8</v>
      </c>
      <c r="G94" s="21">
        <f t="shared" si="9"/>
        <v>1859.5865234171274</v>
      </c>
    </row>
    <row r="95" spans="1:7" ht="24" customHeight="1" x14ac:dyDescent="0.25">
      <c r="A95" s="12"/>
      <c r="B95" s="13">
        <v>7501</v>
      </c>
      <c r="C95" s="13"/>
      <c r="D95" s="15">
        <f>SUM(D96:D97)</f>
        <v>47024</v>
      </c>
      <c r="E95" s="15">
        <f>SUM(E96:E97)</f>
        <v>703200.6</v>
      </c>
      <c r="F95" s="23">
        <f t="shared" si="8"/>
        <v>656176.6</v>
      </c>
      <c r="G95" s="21">
        <f t="shared" si="9"/>
        <v>1395.4078768288532</v>
      </c>
    </row>
    <row r="96" spans="1:7" ht="24" customHeight="1" x14ac:dyDescent="0.25">
      <c r="A96" s="12"/>
      <c r="B96" s="13"/>
      <c r="C96" s="13">
        <v>75011</v>
      </c>
      <c r="D96" s="15">
        <v>47024</v>
      </c>
      <c r="E96" s="15">
        <v>12806.6</v>
      </c>
      <c r="F96" s="23">
        <f t="shared" si="8"/>
        <v>-34217.4</v>
      </c>
      <c r="G96" s="21">
        <f t="shared" si="9"/>
        <v>-72.765821708063967</v>
      </c>
    </row>
    <row r="97" spans="1:7" ht="24" customHeight="1" x14ac:dyDescent="0.25">
      <c r="A97" s="12"/>
      <c r="B97" s="13"/>
      <c r="C97" s="13">
        <v>75016</v>
      </c>
      <c r="D97" s="15">
        <v>0</v>
      </c>
      <c r="E97" s="15">
        <v>690394</v>
      </c>
      <c r="F97" s="23">
        <f t="shared" si="8"/>
        <v>690394</v>
      </c>
      <c r="G97" s="21"/>
    </row>
    <row r="98" spans="1:7" ht="24" customHeight="1" x14ac:dyDescent="0.25">
      <c r="A98" s="12"/>
      <c r="B98" s="13">
        <v>7507</v>
      </c>
      <c r="C98" s="13"/>
      <c r="D98" s="15" t="s">
        <v>19</v>
      </c>
      <c r="E98" s="15" t="s">
        <v>19</v>
      </c>
      <c r="F98" s="23"/>
      <c r="G98" s="21"/>
    </row>
    <row r="99" spans="1:7" ht="24" customHeight="1" x14ac:dyDescent="0.25">
      <c r="A99" s="12"/>
      <c r="B99" s="13">
        <v>7508</v>
      </c>
      <c r="C99" s="13"/>
      <c r="D99" s="15">
        <f>SUM(D100:D100)</f>
        <v>911</v>
      </c>
      <c r="E99" s="15">
        <f>SUM(E100:E100)</f>
        <v>598.79999999999995</v>
      </c>
      <c r="F99" s="23">
        <f t="shared" si="8"/>
        <v>-312.20000000000005</v>
      </c>
      <c r="G99" s="21">
        <f t="shared" si="9"/>
        <v>-34.270032930845232</v>
      </c>
    </row>
    <row r="100" spans="1:7" ht="24" customHeight="1" x14ac:dyDescent="0.25">
      <c r="A100" s="12"/>
      <c r="B100" s="13"/>
      <c r="C100" s="13">
        <v>75081</v>
      </c>
      <c r="D100" s="15">
        <v>911</v>
      </c>
      <c r="E100" s="15">
        <v>598.79999999999995</v>
      </c>
      <c r="F100" s="23">
        <f t="shared" si="8"/>
        <v>-312.20000000000005</v>
      </c>
      <c r="G100" s="21">
        <f t="shared" si="9"/>
        <v>-34.270032930845232</v>
      </c>
    </row>
    <row r="101" spans="1:7" ht="24" customHeight="1" x14ac:dyDescent="0.25">
      <c r="A101" s="12"/>
      <c r="B101" s="13">
        <v>7521</v>
      </c>
      <c r="C101" s="13"/>
      <c r="D101" s="15">
        <v>0</v>
      </c>
      <c r="E101" s="15">
        <v>235528.4</v>
      </c>
      <c r="F101" s="23">
        <f t="shared" si="8"/>
        <v>235528.4</v>
      </c>
      <c r="G101" s="21" t="e">
        <f t="shared" si="9"/>
        <v>#DIV/0!</v>
      </c>
    </row>
    <row r="102" spans="1:7" ht="24" customHeight="1" x14ac:dyDescent="0.25"/>
    <row r="103" spans="1:7" ht="24" customHeight="1" x14ac:dyDescent="0.25"/>
    <row r="104" spans="1:7" ht="24" customHeight="1" x14ac:dyDescent="0.25"/>
    <row r="105" spans="1:7" ht="24" customHeight="1" x14ac:dyDescent="0.25"/>
    <row r="106" spans="1:7" ht="24" customHeight="1" x14ac:dyDescent="0.25"/>
    <row r="107" spans="1:7" ht="24" customHeight="1" x14ac:dyDescent="0.25"/>
    <row r="108" spans="1:7" ht="24" customHeight="1" x14ac:dyDescent="0.25"/>
    <row r="109" spans="1:7" ht="24" customHeight="1" x14ac:dyDescent="0.25"/>
    <row r="110" spans="1:7" ht="24" customHeight="1" x14ac:dyDescent="0.25"/>
    <row r="111" spans="1:7" ht="24" customHeight="1" x14ac:dyDescent="0.25"/>
    <row r="112" spans="1:7" ht="24" customHeight="1" x14ac:dyDescent="0.25"/>
    <row r="113" ht="24" customHeight="1" x14ac:dyDescent="0.25"/>
    <row r="114" ht="24" customHeight="1" x14ac:dyDescent="0.25"/>
    <row r="115" ht="24" customHeight="1" x14ac:dyDescent="0.25"/>
    <row r="116" ht="24" customHeight="1" x14ac:dyDescent="0.25"/>
    <row r="117" ht="24" customHeight="1" x14ac:dyDescent="0.25"/>
    <row r="118" ht="24" customHeight="1" x14ac:dyDescent="0.25"/>
    <row r="119" ht="24" customHeight="1" x14ac:dyDescent="0.25"/>
    <row r="120" ht="24" customHeight="1" x14ac:dyDescent="0.25"/>
    <row r="121" ht="24" customHeight="1" x14ac:dyDescent="0.25"/>
    <row r="122" ht="24" customHeight="1" x14ac:dyDescent="0.25"/>
    <row r="123" ht="24" customHeight="1" x14ac:dyDescent="0.25"/>
    <row r="124" ht="24" customHeight="1" x14ac:dyDescent="0.25"/>
    <row r="125" ht="24" customHeight="1" x14ac:dyDescent="0.25"/>
    <row r="126" ht="24" customHeight="1" x14ac:dyDescent="0.25"/>
    <row r="127" ht="24" customHeight="1" x14ac:dyDescent="0.25"/>
    <row r="128" ht="24" customHeight="1" x14ac:dyDescent="0.25"/>
    <row r="129" ht="24" customHeight="1" x14ac:dyDescent="0.25"/>
    <row r="130" ht="24" customHeight="1" x14ac:dyDescent="0.25"/>
    <row r="131" ht="24" customHeight="1" x14ac:dyDescent="0.25"/>
    <row r="132" ht="24" customHeight="1" x14ac:dyDescent="0.25"/>
    <row r="133" ht="24" customHeight="1" x14ac:dyDescent="0.25"/>
    <row r="134" ht="24" customHeight="1" x14ac:dyDescent="0.25"/>
  </sheetData>
  <mergeCells count="12">
    <mergeCell ref="F6:G6"/>
    <mergeCell ref="A8:C8"/>
    <mergeCell ref="A38:C38"/>
    <mergeCell ref="A6:A7"/>
    <mergeCell ref="B6:B7"/>
    <mergeCell ref="C6:C7"/>
    <mergeCell ref="D6:E6"/>
    <mergeCell ref="A9:C9"/>
    <mergeCell ref="A10:C10"/>
    <mergeCell ref="A11:C11"/>
    <mergeCell ref="A12:C12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EFD92-B988-45E0-A8AD-C6BC8A5D0E24}">
  <dimension ref="A2:K165"/>
  <sheetViews>
    <sheetView zoomScale="80" zoomScaleNormal="80" workbookViewId="0">
      <selection activeCell="A3" sqref="A3"/>
    </sheetView>
  </sheetViews>
  <sheetFormatPr defaultRowHeight="15" x14ac:dyDescent="0.25"/>
  <cols>
    <col min="1" max="1" width="55" customWidth="1"/>
    <col min="2" max="11" width="14.28515625" customWidth="1"/>
  </cols>
  <sheetData>
    <row r="2" spans="1:11" ht="23.25" x14ac:dyDescent="0.25">
      <c r="F2" s="2" t="s">
        <v>0</v>
      </c>
    </row>
    <row r="3" spans="1:11" ht="23.25" x14ac:dyDescent="0.25">
      <c r="F3" s="2" t="s">
        <v>27</v>
      </c>
    </row>
    <row r="4" spans="1:11" ht="23.25" x14ac:dyDescent="0.25">
      <c r="F4" s="2" t="s">
        <v>28</v>
      </c>
    </row>
    <row r="5" spans="1:11" ht="15.75" thickBot="1" x14ac:dyDescent="0.3">
      <c r="A5" s="26"/>
      <c r="B5" s="26"/>
      <c r="C5" s="26"/>
      <c r="D5" s="26"/>
      <c r="E5" s="26"/>
      <c r="F5" s="26"/>
      <c r="G5" s="26"/>
      <c r="H5" s="26"/>
      <c r="I5" s="26"/>
      <c r="J5" s="137" t="s">
        <v>29</v>
      </c>
      <c r="K5" s="137"/>
    </row>
    <row r="6" spans="1:11" ht="16.5" thickTop="1" thickBot="1" x14ac:dyDescent="0.3">
      <c r="A6" s="138" t="s">
        <v>30</v>
      </c>
      <c r="B6" s="140" t="s">
        <v>31</v>
      </c>
      <c r="C6" s="141" t="s">
        <v>32</v>
      </c>
      <c r="D6" s="142"/>
      <c r="E6" s="142"/>
      <c r="F6" s="142"/>
      <c r="G6" s="142"/>
      <c r="H6" s="143"/>
      <c r="I6" s="141" t="s">
        <v>33</v>
      </c>
      <c r="J6" s="142"/>
      <c r="K6" s="143"/>
    </row>
    <row r="7" spans="1:11" ht="46.5" thickTop="1" thickBot="1" x14ac:dyDescent="0.3">
      <c r="A7" s="139"/>
      <c r="B7" s="141"/>
      <c r="C7" s="27" t="s">
        <v>34</v>
      </c>
      <c r="D7" s="27" t="s">
        <v>35</v>
      </c>
      <c r="E7" s="27" t="s">
        <v>36</v>
      </c>
      <c r="F7" s="27" t="s">
        <v>37</v>
      </c>
      <c r="G7" s="27" t="s">
        <v>38</v>
      </c>
      <c r="H7" s="27" t="s">
        <v>39</v>
      </c>
      <c r="I7" s="27" t="s">
        <v>40</v>
      </c>
      <c r="J7" s="27" t="s">
        <v>41</v>
      </c>
      <c r="K7" s="42" t="s">
        <v>42</v>
      </c>
    </row>
    <row r="8" spans="1:11" ht="15.75" thickTop="1" x14ac:dyDescent="0.25">
      <c r="A8" s="28" t="s">
        <v>43</v>
      </c>
      <c r="B8" s="29">
        <f>SUM(C8,I8)</f>
        <v>30491336</v>
      </c>
      <c r="C8" s="29">
        <f>SUM(D8:H8)</f>
        <v>17446841</v>
      </c>
      <c r="D8" s="29">
        <v>11049473.4</v>
      </c>
      <c r="E8" s="29">
        <v>621360</v>
      </c>
      <c r="F8" s="29">
        <v>4930528.4000000004</v>
      </c>
      <c r="G8" s="29">
        <v>148479.20000000001</v>
      </c>
      <c r="H8" s="29">
        <v>697000</v>
      </c>
      <c r="I8" s="29">
        <f>SUM(J8:K8)</f>
        <v>13044495</v>
      </c>
      <c r="J8" s="29">
        <v>1185190</v>
      </c>
      <c r="K8" s="38">
        <v>11859305</v>
      </c>
    </row>
    <row r="9" spans="1:11" x14ac:dyDescent="0.25">
      <c r="A9" s="28" t="s">
        <v>44</v>
      </c>
      <c r="B9" s="29">
        <f t="shared" ref="B9:B72" si="0">SUM(C9,I9)</f>
        <v>21498578.899999999</v>
      </c>
      <c r="C9" s="29">
        <f t="shared" ref="C9:C72" si="1">SUM(D9:H9)</f>
        <v>13919733.9</v>
      </c>
      <c r="D9" s="29">
        <v>7653029.2000000002</v>
      </c>
      <c r="E9" s="29">
        <v>621360</v>
      </c>
      <c r="F9" s="29">
        <v>4800898.0999999996</v>
      </c>
      <c r="G9" s="29">
        <v>147446.6</v>
      </c>
      <c r="H9" s="29">
        <v>697000</v>
      </c>
      <c r="I9" s="29">
        <f t="shared" ref="I9:I12" si="2">SUM(J9:K9)</f>
        <v>7578845</v>
      </c>
      <c r="J9" s="29">
        <v>1185190</v>
      </c>
      <c r="K9" s="38">
        <v>6393655</v>
      </c>
    </row>
    <row r="10" spans="1:11" x14ac:dyDescent="0.25">
      <c r="A10" s="28" t="s">
        <v>45</v>
      </c>
      <c r="B10" s="29">
        <f t="shared" si="0"/>
        <v>255703</v>
      </c>
      <c r="C10" s="29">
        <f t="shared" si="1"/>
        <v>255703</v>
      </c>
      <c r="D10" s="29"/>
      <c r="E10" s="29"/>
      <c r="F10" s="29">
        <v>255703</v>
      </c>
      <c r="G10" s="29"/>
      <c r="H10" s="29"/>
      <c r="I10" s="29">
        <f t="shared" si="2"/>
        <v>0</v>
      </c>
      <c r="J10" s="29"/>
      <c r="K10" s="38"/>
    </row>
    <row r="11" spans="1:11" x14ac:dyDescent="0.25">
      <c r="A11" s="28" t="s">
        <v>46</v>
      </c>
      <c r="B11" s="29">
        <f t="shared" si="0"/>
        <v>3527107.1</v>
      </c>
      <c r="C11" s="29">
        <f t="shared" si="1"/>
        <v>3527107.1</v>
      </c>
      <c r="D11" s="29">
        <v>3396444.2</v>
      </c>
      <c r="E11" s="29"/>
      <c r="F11" s="29">
        <v>129630.3</v>
      </c>
      <c r="G11" s="29">
        <v>1032.5999999999999</v>
      </c>
      <c r="H11" s="29"/>
      <c r="I11" s="29">
        <f t="shared" si="2"/>
        <v>0</v>
      </c>
      <c r="J11" s="29"/>
      <c r="K11" s="38"/>
    </row>
    <row r="12" spans="1:11" ht="15.75" thickBot="1" x14ac:dyDescent="0.3">
      <c r="A12" s="30" t="s">
        <v>47</v>
      </c>
      <c r="B12" s="31">
        <f t="shared" si="0"/>
        <v>5465650</v>
      </c>
      <c r="C12" s="31">
        <f t="shared" si="1"/>
        <v>0</v>
      </c>
      <c r="D12" s="31"/>
      <c r="E12" s="31"/>
      <c r="F12" s="31"/>
      <c r="G12" s="31"/>
      <c r="H12" s="31"/>
      <c r="I12" s="32">
        <f t="shared" si="2"/>
        <v>5465650</v>
      </c>
      <c r="J12" s="31"/>
      <c r="K12" s="32">
        <v>5465650</v>
      </c>
    </row>
    <row r="13" spans="1:11" x14ac:dyDescent="0.25">
      <c r="A13" s="28" t="s">
        <v>48</v>
      </c>
      <c r="B13" s="29">
        <f t="shared" si="0"/>
        <v>1972197</v>
      </c>
      <c r="C13" s="29">
        <f t="shared" si="1"/>
        <v>1815921</v>
      </c>
      <c r="D13" s="29">
        <v>1282174.8999999999</v>
      </c>
      <c r="E13" s="29"/>
      <c r="F13" s="29">
        <v>388639.3</v>
      </c>
      <c r="G13" s="29">
        <v>145106.79999999999</v>
      </c>
      <c r="H13" s="29"/>
      <c r="I13" s="29">
        <f>SUM(J13:K13)</f>
        <v>156276</v>
      </c>
      <c r="J13" s="29"/>
      <c r="K13" s="38">
        <v>156276</v>
      </c>
    </row>
    <row r="14" spans="1:11" x14ac:dyDescent="0.25">
      <c r="A14" s="28" t="s">
        <v>44</v>
      </c>
      <c r="B14" s="29">
        <f t="shared" si="0"/>
        <v>1691348</v>
      </c>
      <c r="C14" s="29">
        <f t="shared" si="1"/>
        <v>1674848</v>
      </c>
      <c r="D14" s="29">
        <v>1141189.3999999999</v>
      </c>
      <c r="E14" s="29"/>
      <c r="F14" s="29">
        <v>388639.3</v>
      </c>
      <c r="G14" s="29">
        <v>145019.29999999999</v>
      </c>
      <c r="H14" s="29"/>
      <c r="I14" s="29">
        <f t="shared" ref="I14:I77" si="3">SUM(J14:K14)</f>
        <v>16500</v>
      </c>
      <c r="J14" s="29"/>
      <c r="K14" s="38">
        <v>16500</v>
      </c>
    </row>
    <row r="15" spans="1:11" x14ac:dyDescent="0.25">
      <c r="A15" s="28" t="s">
        <v>45</v>
      </c>
      <c r="B15" s="29">
        <f t="shared" si="0"/>
        <v>16594</v>
      </c>
      <c r="C15" s="29">
        <f t="shared" si="1"/>
        <v>16594</v>
      </c>
      <c r="D15" s="29"/>
      <c r="E15" s="29"/>
      <c r="F15" s="29">
        <v>16594</v>
      </c>
      <c r="G15" s="29"/>
      <c r="H15" s="29"/>
      <c r="I15" s="29">
        <f t="shared" si="3"/>
        <v>0</v>
      </c>
      <c r="J15" s="29"/>
      <c r="K15" s="38"/>
    </row>
    <row r="16" spans="1:11" x14ac:dyDescent="0.25">
      <c r="A16" s="28" t="s">
        <v>46</v>
      </c>
      <c r="B16" s="29">
        <f t="shared" si="0"/>
        <v>141073</v>
      </c>
      <c r="C16" s="29">
        <f t="shared" si="1"/>
        <v>141073</v>
      </c>
      <c r="D16" s="29">
        <v>140985.5</v>
      </c>
      <c r="E16" s="29"/>
      <c r="F16" s="29"/>
      <c r="G16" s="29">
        <v>87.5</v>
      </c>
      <c r="H16" s="29"/>
      <c r="I16" s="29">
        <f t="shared" si="3"/>
        <v>0</v>
      </c>
      <c r="J16" s="29"/>
      <c r="K16" s="38"/>
    </row>
    <row r="17" spans="1:11" ht="15.75" thickBot="1" x14ac:dyDescent="0.3">
      <c r="A17" s="30" t="s">
        <v>47</v>
      </c>
      <c r="B17" s="31">
        <f t="shared" si="0"/>
        <v>139776</v>
      </c>
      <c r="C17" s="31">
        <f t="shared" si="1"/>
        <v>0</v>
      </c>
      <c r="D17" s="31"/>
      <c r="E17" s="31"/>
      <c r="F17" s="31"/>
      <c r="G17" s="31"/>
      <c r="H17" s="31"/>
      <c r="I17" s="29">
        <f t="shared" si="3"/>
        <v>139776</v>
      </c>
      <c r="J17" s="31"/>
      <c r="K17" s="32">
        <v>139776</v>
      </c>
    </row>
    <row r="18" spans="1:11" ht="15.75" thickBot="1" x14ac:dyDescent="0.3">
      <c r="A18" s="33" t="s">
        <v>49</v>
      </c>
      <c r="B18" s="34">
        <f t="shared" si="0"/>
        <v>82393</v>
      </c>
      <c r="C18" s="34">
        <f t="shared" si="1"/>
        <v>82393</v>
      </c>
      <c r="D18" s="34">
        <v>62253</v>
      </c>
      <c r="E18" s="34"/>
      <c r="F18" s="34">
        <v>19980</v>
      </c>
      <c r="G18" s="34">
        <v>160</v>
      </c>
      <c r="H18" s="34"/>
      <c r="I18" s="34">
        <f t="shared" si="3"/>
        <v>0</v>
      </c>
      <c r="J18" s="34"/>
      <c r="K18" s="43"/>
    </row>
    <row r="19" spans="1:11" ht="15.75" thickBot="1" x14ac:dyDescent="0.3">
      <c r="A19" s="33" t="s">
        <v>50</v>
      </c>
      <c r="B19" s="34">
        <f t="shared" si="0"/>
        <v>162699</v>
      </c>
      <c r="C19" s="34">
        <f t="shared" si="1"/>
        <v>162699</v>
      </c>
      <c r="D19" s="34">
        <v>153633</v>
      </c>
      <c r="E19" s="34"/>
      <c r="F19" s="34">
        <v>8950</v>
      </c>
      <c r="G19" s="34">
        <v>116</v>
      </c>
      <c r="H19" s="34"/>
      <c r="I19" s="34">
        <f t="shared" si="3"/>
        <v>0</v>
      </c>
      <c r="J19" s="34"/>
      <c r="K19" s="43"/>
    </row>
    <row r="20" spans="1:11" ht="15.75" thickBot="1" x14ac:dyDescent="0.3">
      <c r="A20" s="33" t="s">
        <v>51</v>
      </c>
      <c r="B20" s="34">
        <f t="shared" si="0"/>
        <v>76052</v>
      </c>
      <c r="C20" s="34">
        <f t="shared" si="1"/>
        <v>76052</v>
      </c>
      <c r="D20" s="34">
        <v>70952</v>
      </c>
      <c r="E20" s="34"/>
      <c r="F20" s="34">
        <v>5000</v>
      </c>
      <c r="G20" s="34">
        <v>100</v>
      </c>
      <c r="H20" s="34"/>
      <c r="I20" s="34">
        <f t="shared" si="3"/>
        <v>0</v>
      </c>
      <c r="J20" s="34"/>
      <c r="K20" s="43"/>
    </row>
    <row r="21" spans="1:11" ht="15.75" thickBot="1" x14ac:dyDescent="0.3">
      <c r="A21" s="33" t="s">
        <v>52</v>
      </c>
      <c r="B21" s="34">
        <f t="shared" si="0"/>
        <v>12920</v>
      </c>
      <c r="C21" s="34">
        <f t="shared" si="1"/>
        <v>12920</v>
      </c>
      <c r="D21" s="34">
        <v>12779</v>
      </c>
      <c r="E21" s="34"/>
      <c r="F21" s="34">
        <v>119</v>
      </c>
      <c r="G21" s="34">
        <v>22</v>
      </c>
      <c r="H21" s="34"/>
      <c r="I21" s="34">
        <f t="shared" si="3"/>
        <v>0</v>
      </c>
      <c r="J21" s="34"/>
      <c r="K21" s="43"/>
    </row>
    <row r="22" spans="1:11" x14ac:dyDescent="0.25">
      <c r="A22" s="28" t="s">
        <v>53</v>
      </c>
      <c r="B22" s="29">
        <f t="shared" si="0"/>
        <v>492353.5</v>
      </c>
      <c r="C22" s="29">
        <f t="shared" si="1"/>
        <v>397101</v>
      </c>
      <c r="D22" s="29">
        <v>119251</v>
      </c>
      <c r="E22" s="29"/>
      <c r="F22" s="29">
        <v>277700</v>
      </c>
      <c r="G22" s="29">
        <v>150</v>
      </c>
      <c r="H22" s="29"/>
      <c r="I22" s="29">
        <f t="shared" si="3"/>
        <v>95252.5</v>
      </c>
      <c r="J22" s="29"/>
      <c r="K22" s="38">
        <v>95252.5</v>
      </c>
    </row>
    <row r="23" spans="1:11" x14ac:dyDescent="0.25">
      <c r="A23" s="28" t="s">
        <v>45</v>
      </c>
      <c r="B23" s="29">
        <f t="shared" si="0"/>
        <v>11247</v>
      </c>
      <c r="C23" s="29">
        <f t="shared" si="1"/>
        <v>11247</v>
      </c>
      <c r="D23" s="29"/>
      <c r="E23" s="29"/>
      <c r="F23" s="29">
        <v>11247</v>
      </c>
      <c r="G23" s="29"/>
      <c r="H23" s="29"/>
      <c r="I23" s="29">
        <f t="shared" si="3"/>
        <v>0</v>
      </c>
      <c r="J23" s="29"/>
      <c r="K23" s="38"/>
    </row>
    <row r="24" spans="1:11" ht="15.75" thickBot="1" x14ac:dyDescent="0.3">
      <c r="A24" s="30" t="s">
        <v>47</v>
      </c>
      <c r="B24" s="31">
        <f t="shared" si="0"/>
        <v>95252.5</v>
      </c>
      <c r="C24" s="31">
        <f t="shared" si="1"/>
        <v>0</v>
      </c>
      <c r="D24" s="31"/>
      <c r="E24" s="31"/>
      <c r="F24" s="31"/>
      <c r="G24" s="31"/>
      <c r="H24" s="31"/>
      <c r="I24" s="31">
        <f t="shared" si="3"/>
        <v>95252.5</v>
      </c>
      <c r="J24" s="31"/>
      <c r="K24" s="32">
        <v>95252.5</v>
      </c>
    </row>
    <row r="25" spans="1:11" ht="15.75" thickBot="1" x14ac:dyDescent="0.3">
      <c r="A25" s="33" t="s">
        <v>54</v>
      </c>
      <c r="B25" s="34">
        <f t="shared" si="0"/>
        <v>13691</v>
      </c>
      <c r="C25" s="34">
        <f t="shared" si="1"/>
        <v>13691</v>
      </c>
      <c r="D25" s="34">
        <v>13673</v>
      </c>
      <c r="E25" s="34"/>
      <c r="F25" s="34"/>
      <c r="G25" s="34">
        <v>18</v>
      </c>
      <c r="H25" s="34"/>
      <c r="I25" s="34">
        <f t="shared" si="3"/>
        <v>0</v>
      </c>
      <c r="J25" s="34"/>
      <c r="K25" s="43"/>
    </row>
    <row r="26" spans="1:11" x14ac:dyDescent="0.25">
      <c r="A26" s="28" t="s">
        <v>55</v>
      </c>
      <c r="B26" s="29">
        <f t="shared" si="0"/>
        <v>41723.5</v>
      </c>
      <c r="C26" s="29">
        <f t="shared" si="1"/>
        <v>38878</v>
      </c>
      <c r="D26" s="29">
        <v>38811</v>
      </c>
      <c r="E26" s="29"/>
      <c r="F26" s="29">
        <v>25</v>
      </c>
      <c r="G26" s="29">
        <v>42</v>
      </c>
      <c r="H26" s="29"/>
      <c r="I26" s="29">
        <f t="shared" si="3"/>
        <v>2845.5</v>
      </c>
      <c r="J26" s="29"/>
      <c r="K26" s="38">
        <v>2845.5</v>
      </c>
    </row>
    <row r="27" spans="1:11" x14ac:dyDescent="0.25">
      <c r="A27" s="28" t="s">
        <v>56</v>
      </c>
      <c r="B27" s="29">
        <f t="shared" si="0"/>
        <v>21132</v>
      </c>
      <c r="C27" s="29">
        <f t="shared" si="1"/>
        <v>21132</v>
      </c>
      <c r="D27" s="29">
        <v>21087</v>
      </c>
      <c r="E27" s="29"/>
      <c r="F27" s="29">
        <v>25</v>
      </c>
      <c r="G27" s="29">
        <v>20</v>
      </c>
      <c r="H27" s="29"/>
      <c r="I27" s="29">
        <f t="shared" si="3"/>
        <v>0</v>
      </c>
      <c r="J27" s="29"/>
      <c r="K27" s="38"/>
    </row>
    <row r="28" spans="1:11" x14ac:dyDescent="0.25">
      <c r="A28" s="28" t="s">
        <v>57</v>
      </c>
      <c r="B28" s="29">
        <f t="shared" si="0"/>
        <v>17746</v>
      </c>
      <c r="C28" s="29">
        <f t="shared" si="1"/>
        <v>17746</v>
      </c>
      <c r="D28" s="29">
        <v>17724</v>
      </c>
      <c r="E28" s="29"/>
      <c r="F28" s="29"/>
      <c r="G28" s="29">
        <v>22</v>
      </c>
      <c r="H28" s="29"/>
      <c r="I28" s="29">
        <f t="shared" si="3"/>
        <v>0</v>
      </c>
      <c r="J28" s="29"/>
      <c r="K28" s="38"/>
    </row>
    <row r="29" spans="1:11" ht="15.75" thickBot="1" x14ac:dyDescent="0.3">
      <c r="A29" s="30" t="s">
        <v>47</v>
      </c>
      <c r="B29" s="31">
        <f t="shared" si="0"/>
        <v>2845.5</v>
      </c>
      <c r="C29" s="31">
        <f t="shared" si="1"/>
        <v>0</v>
      </c>
      <c r="D29" s="31"/>
      <c r="E29" s="31"/>
      <c r="F29" s="31"/>
      <c r="G29" s="31"/>
      <c r="H29" s="31"/>
      <c r="I29" s="31">
        <f t="shared" si="3"/>
        <v>2845.5</v>
      </c>
      <c r="J29" s="31"/>
      <c r="K29" s="32">
        <v>2845.5</v>
      </c>
    </row>
    <row r="30" spans="1:11" ht="15.75" thickBot="1" x14ac:dyDescent="0.3">
      <c r="A30" s="33" t="s">
        <v>58</v>
      </c>
      <c r="B30" s="34">
        <f t="shared" si="0"/>
        <v>161425</v>
      </c>
      <c r="C30" s="34">
        <f t="shared" si="1"/>
        <v>161425</v>
      </c>
      <c r="D30" s="34">
        <v>153602</v>
      </c>
      <c r="E30" s="34"/>
      <c r="F30" s="34">
        <v>6494</v>
      </c>
      <c r="G30" s="34">
        <v>1329</v>
      </c>
      <c r="H30" s="34"/>
      <c r="I30" s="34">
        <f t="shared" si="3"/>
        <v>0</v>
      </c>
      <c r="J30" s="34"/>
      <c r="K30" s="43"/>
    </row>
    <row r="31" spans="1:11" x14ac:dyDescent="0.25">
      <c r="A31" s="28" t="s">
        <v>59</v>
      </c>
      <c r="B31" s="29">
        <f t="shared" si="0"/>
        <v>477469</v>
      </c>
      <c r="C31" s="29">
        <f t="shared" si="1"/>
        <v>468559</v>
      </c>
      <c r="D31" s="29">
        <v>292551</v>
      </c>
      <c r="E31" s="29"/>
      <c r="F31" s="29">
        <v>33391</v>
      </c>
      <c r="G31" s="29">
        <v>142617</v>
      </c>
      <c r="H31" s="29"/>
      <c r="I31" s="29">
        <f>SUM(J31:K31)</f>
        <v>8910</v>
      </c>
      <c r="J31" s="29"/>
      <c r="K31" s="38">
        <v>8910</v>
      </c>
    </row>
    <row r="32" spans="1:11" x14ac:dyDescent="0.25">
      <c r="A32" s="28" t="s">
        <v>56</v>
      </c>
      <c r="B32" s="29">
        <f t="shared" si="0"/>
        <v>442249</v>
      </c>
      <c r="C32" s="29">
        <f t="shared" si="1"/>
        <v>442249</v>
      </c>
      <c r="D32" s="29">
        <v>266266</v>
      </c>
      <c r="E32" s="29"/>
      <c r="F32" s="29">
        <v>33391</v>
      </c>
      <c r="G32" s="29">
        <v>142592</v>
      </c>
      <c r="H32" s="29"/>
      <c r="I32" s="29">
        <f t="shared" si="3"/>
        <v>0</v>
      </c>
      <c r="J32" s="29"/>
      <c r="K32" s="38"/>
    </row>
    <row r="33" spans="1:11" x14ac:dyDescent="0.25">
      <c r="A33" s="28" t="s">
        <v>45</v>
      </c>
      <c r="B33" s="29">
        <f t="shared" si="0"/>
        <v>5347</v>
      </c>
      <c r="C33" s="29">
        <f t="shared" si="1"/>
        <v>5347</v>
      </c>
      <c r="D33" s="29"/>
      <c r="E33" s="29"/>
      <c r="F33" s="29">
        <v>5347</v>
      </c>
      <c r="G33" s="29"/>
      <c r="H33" s="29"/>
      <c r="I33" s="29">
        <f t="shared" si="3"/>
        <v>0</v>
      </c>
      <c r="J33" s="29"/>
      <c r="K33" s="38"/>
    </row>
    <row r="34" spans="1:11" x14ac:dyDescent="0.25">
      <c r="A34" s="28" t="s">
        <v>57</v>
      </c>
      <c r="B34" s="29">
        <f t="shared" si="0"/>
        <v>26310</v>
      </c>
      <c r="C34" s="29">
        <f t="shared" si="1"/>
        <v>26310</v>
      </c>
      <c r="D34" s="29">
        <v>26285</v>
      </c>
      <c r="E34" s="29"/>
      <c r="F34" s="29"/>
      <c r="G34" s="29">
        <v>25</v>
      </c>
      <c r="H34" s="29"/>
      <c r="I34" s="29">
        <f t="shared" si="3"/>
        <v>0</v>
      </c>
      <c r="J34" s="29"/>
      <c r="K34" s="38"/>
    </row>
    <row r="35" spans="1:11" ht="15.75" thickBot="1" x14ac:dyDescent="0.3">
      <c r="A35" s="30" t="s">
        <v>47</v>
      </c>
      <c r="B35" s="31">
        <f t="shared" si="0"/>
        <v>8910</v>
      </c>
      <c r="C35" s="31">
        <f t="shared" si="1"/>
        <v>0</v>
      </c>
      <c r="D35" s="31"/>
      <c r="E35" s="31"/>
      <c r="F35" s="31"/>
      <c r="G35" s="31"/>
      <c r="H35" s="31"/>
      <c r="I35" s="31">
        <f t="shared" si="3"/>
        <v>8910</v>
      </c>
      <c r="J35" s="31"/>
      <c r="K35" s="32">
        <v>8910</v>
      </c>
    </row>
    <row r="36" spans="1:11" x14ac:dyDescent="0.25">
      <c r="A36" s="28" t="s">
        <v>60</v>
      </c>
      <c r="B36" s="29">
        <f t="shared" si="0"/>
        <v>92784</v>
      </c>
      <c r="C36" s="29">
        <f t="shared" si="1"/>
        <v>92784</v>
      </c>
      <c r="D36" s="29">
        <v>92607.7</v>
      </c>
      <c r="E36" s="29"/>
      <c r="F36" s="29">
        <v>100</v>
      </c>
      <c r="G36" s="29">
        <v>76.3</v>
      </c>
      <c r="H36" s="29"/>
      <c r="I36" s="29">
        <f t="shared" si="3"/>
        <v>0</v>
      </c>
      <c r="J36" s="29"/>
      <c r="K36" s="38"/>
    </row>
    <row r="37" spans="1:11" x14ac:dyDescent="0.25">
      <c r="A37" s="28" t="s">
        <v>61</v>
      </c>
      <c r="B37" s="29">
        <f t="shared" si="0"/>
        <v>53739</v>
      </c>
      <c r="C37" s="29">
        <f t="shared" si="1"/>
        <v>53739</v>
      </c>
      <c r="D37" s="29">
        <v>53589</v>
      </c>
      <c r="E37" s="29"/>
      <c r="F37" s="29">
        <v>100</v>
      </c>
      <c r="G37" s="29">
        <v>50</v>
      </c>
      <c r="H37" s="29"/>
      <c r="I37" s="29">
        <f t="shared" si="3"/>
        <v>0</v>
      </c>
      <c r="J37" s="29"/>
      <c r="K37" s="38"/>
    </row>
    <row r="38" spans="1:11" ht="15.75" thickBot="1" x14ac:dyDescent="0.3">
      <c r="A38" s="30" t="s">
        <v>57</v>
      </c>
      <c r="B38" s="31">
        <f t="shared" si="0"/>
        <v>39045</v>
      </c>
      <c r="C38" s="31">
        <f t="shared" si="1"/>
        <v>39045</v>
      </c>
      <c r="D38" s="31">
        <v>39018.699999999997</v>
      </c>
      <c r="E38" s="31"/>
      <c r="F38" s="31"/>
      <c r="G38" s="31">
        <v>26.3</v>
      </c>
      <c r="H38" s="31"/>
      <c r="I38" s="31">
        <f t="shared" si="3"/>
        <v>0</v>
      </c>
      <c r="J38" s="31"/>
      <c r="K38" s="32"/>
    </row>
    <row r="39" spans="1:11" x14ac:dyDescent="0.25">
      <c r="A39" s="28" t="s">
        <v>62</v>
      </c>
      <c r="B39" s="29">
        <f t="shared" si="0"/>
        <v>153056</v>
      </c>
      <c r="C39" s="29">
        <f t="shared" si="1"/>
        <v>109926</v>
      </c>
      <c r="D39" s="29">
        <v>83570.8</v>
      </c>
      <c r="E39" s="29"/>
      <c r="F39" s="29">
        <v>26320</v>
      </c>
      <c r="G39" s="29">
        <v>35.200000000000003</v>
      </c>
      <c r="H39" s="29"/>
      <c r="I39" s="29">
        <f t="shared" si="3"/>
        <v>43130</v>
      </c>
      <c r="J39" s="29"/>
      <c r="K39" s="38">
        <v>43130</v>
      </c>
    </row>
    <row r="40" spans="1:11" x14ac:dyDescent="0.25">
      <c r="A40" s="28" t="s">
        <v>61</v>
      </c>
      <c r="B40" s="29">
        <f t="shared" si="0"/>
        <v>89510</v>
      </c>
      <c r="C40" s="29">
        <f t="shared" si="1"/>
        <v>73010</v>
      </c>
      <c r="D40" s="29">
        <v>46660</v>
      </c>
      <c r="E40" s="29"/>
      <c r="F40" s="29">
        <v>26320</v>
      </c>
      <c r="G40" s="29">
        <v>30</v>
      </c>
      <c r="H40" s="29"/>
      <c r="I40" s="29">
        <f t="shared" si="3"/>
        <v>16500</v>
      </c>
      <c r="J40" s="29"/>
      <c r="K40" s="38">
        <v>16500</v>
      </c>
    </row>
    <row r="41" spans="1:11" x14ac:dyDescent="0.25">
      <c r="A41" s="35" t="s">
        <v>57</v>
      </c>
      <c r="B41" s="29">
        <f t="shared" si="0"/>
        <v>36916</v>
      </c>
      <c r="C41" s="29">
        <f t="shared" si="1"/>
        <v>36916</v>
      </c>
      <c r="D41" s="29">
        <v>36910.800000000003</v>
      </c>
      <c r="E41" s="29"/>
      <c r="F41" s="29"/>
      <c r="G41" s="29">
        <v>5.2</v>
      </c>
      <c r="H41" s="29"/>
      <c r="I41" s="29">
        <f t="shared" si="3"/>
        <v>0</v>
      </c>
      <c r="J41" s="29"/>
      <c r="K41" s="38"/>
    </row>
    <row r="42" spans="1:11" ht="15.75" thickBot="1" x14ac:dyDescent="0.3">
      <c r="A42" s="36" t="s">
        <v>47</v>
      </c>
      <c r="B42" s="31">
        <f t="shared" si="0"/>
        <v>26630</v>
      </c>
      <c r="C42" s="31">
        <f t="shared" si="1"/>
        <v>0</v>
      </c>
      <c r="D42" s="31"/>
      <c r="E42" s="31"/>
      <c r="F42" s="31"/>
      <c r="G42" s="31"/>
      <c r="H42" s="31"/>
      <c r="I42" s="31">
        <f t="shared" si="3"/>
        <v>26630</v>
      </c>
      <c r="J42" s="31"/>
      <c r="K42" s="32">
        <v>26630</v>
      </c>
    </row>
    <row r="43" spans="1:11" ht="15.75" thickBot="1" x14ac:dyDescent="0.3">
      <c r="A43" s="33" t="s">
        <v>63</v>
      </c>
      <c r="B43" s="34">
        <f t="shared" si="0"/>
        <v>87422</v>
      </c>
      <c r="C43" s="34">
        <f t="shared" si="1"/>
        <v>87422</v>
      </c>
      <c r="D43" s="34">
        <v>87183.4</v>
      </c>
      <c r="E43" s="34"/>
      <c r="F43" s="34">
        <v>53.3</v>
      </c>
      <c r="G43" s="34">
        <v>185.3</v>
      </c>
      <c r="H43" s="34"/>
      <c r="I43" s="34">
        <f t="shared" si="3"/>
        <v>0</v>
      </c>
      <c r="J43" s="34"/>
      <c r="K43" s="43"/>
    </row>
    <row r="44" spans="1:11" ht="15.75" thickBot="1" x14ac:dyDescent="0.3">
      <c r="A44" s="33" t="s">
        <v>64</v>
      </c>
      <c r="B44" s="34">
        <f t="shared" si="0"/>
        <v>12948</v>
      </c>
      <c r="C44" s="34">
        <f t="shared" si="1"/>
        <v>12948</v>
      </c>
      <c r="D44" s="34">
        <v>12915</v>
      </c>
      <c r="E44" s="34"/>
      <c r="F44" s="34">
        <v>9</v>
      </c>
      <c r="G44" s="34">
        <v>24</v>
      </c>
      <c r="H44" s="34"/>
      <c r="I44" s="34">
        <f t="shared" si="3"/>
        <v>0</v>
      </c>
      <c r="J44" s="34"/>
      <c r="K44" s="43"/>
    </row>
    <row r="45" spans="1:11" ht="15.75" thickBot="1" x14ac:dyDescent="0.3">
      <c r="A45" s="37" t="s">
        <v>65</v>
      </c>
      <c r="B45" s="34">
        <f t="shared" si="0"/>
        <v>42549</v>
      </c>
      <c r="C45" s="34">
        <f t="shared" si="1"/>
        <v>42549</v>
      </c>
      <c r="D45" s="34">
        <v>42349</v>
      </c>
      <c r="E45" s="34"/>
      <c r="F45" s="34"/>
      <c r="G45" s="34">
        <v>200</v>
      </c>
      <c r="H45" s="34"/>
      <c r="I45" s="34">
        <f t="shared" si="3"/>
        <v>0</v>
      </c>
      <c r="J45" s="34"/>
      <c r="K45" s="43"/>
    </row>
    <row r="46" spans="1:11" x14ac:dyDescent="0.25">
      <c r="A46" s="35" t="s">
        <v>66</v>
      </c>
      <c r="B46" s="29">
        <f t="shared" si="0"/>
        <v>63162</v>
      </c>
      <c r="C46" s="29">
        <f t="shared" si="1"/>
        <v>57024</v>
      </c>
      <c r="D46" s="29">
        <v>46044</v>
      </c>
      <c r="E46" s="29"/>
      <c r="F46" s="29">
        <v>10948</v>
      </c>
      <c r="G46" s="29">
        <v>32</v>
      </c>
      <c r="H46" s="29"/>
      <c r="I46" s="29">
        <f t="shared" si="3"/>
        <v>6138</v>
      </c>
      <c r="J46" s="29"/>
      <c r="K46" s="38">
        <v>6138</v>
      </c>
    </row>
    <row r="47" spans="1:11" x14ac:dyDescent="0.25">
      <c r="A47" s="28" t="s">
        <v>61</v>
      </c>
      <c r="B47" s="29">
        <f t="shared" si="0"/>
        <v>35968</v>
      </c>
      <c r="C47" s="29">
        <f t="shared" si="1"/>
        <v>35968</v>
      </c>
      <c r="D47" s="29">
        <v>24997</v>
      </c>
      <c r="E47" s="29"/>
      <c r="F47" s="29">
        <v>10948</v>
      </c>
      <c r="G47" s="29">
        <v>23</v>
      </c>
      <c r="H47" s="29"/>
      <c r="I47" s="29">
        <f t="shared" si="3"/>
        <v>0</v>
      </c>
      <c r="J47" s="29"/>
      <c r="K47" s="38"/>
    </row>
    <row r="48" spans="1:11" x14ac:dyDescent="0.25">
      <c r="A48" s="28" t="s">
        <v>57</v>
      </c>
      <c r="B48" s="29">
        <f t="shared" si="0"/>
        <v>21054</v>
      </c>
      <c r="C48" s="29">
        <f t="shared" si="1"/>
        <v>21054</v>
      </c>
      <c r="D48" s="29">
        <v>21045</v>
      </c>
      <c r="E48" s="29"/>
      <c r="F48" s="29"/>
      <c r="G48" s="29">
        <v>9</v>
      </c>
      <c r="H48" s="29"/>
      <c r="I48" s="29">
        <f t="shared" si="3"/>
        <v>0</v>
      </c>
      <c r="J48" s="29"/>
      <c r="K48" s="38"/>
    </row>
    <row r="49" spans="1:11" ht="15.75" thickBot="1" x14ac:dyDescent="0.3">
      <c r="A49" s="30" t="s">
        <v>47</v>
      </c>
      <c r="B49" s="31">
        <f t="shared" si="0"/>
        <v>6138</v>
      </c>
      <c r="C49" s="31">
        <f t="shared" si="1"/>
        <v>0</v>
      </c>
      <c r="D49" s="31"/>
      <c r="E49" s="31"/>
      <c r="F49" s="31"/>
      <c r="G49" s="31"/>
      <c r="H49" s="31"/>
      <c r="I49" s="31">
        <f t="shared" si="3"/>
        <v>6138</v>
      </c>
      <c r="J49" s="31"/>
      <c r="K49" s="32">
        <v>6138</v>
      </c>
    </row>
    <row r="50" spans="1:11" x14ac:dyDescent="0.25">
      <c r="A50" s="28" t="s">
        <v>67</v>
      </c>
      <c r="B50" s="29">
        <f t="shared" si="0"/>
        <v>4769559</v>
      </c>
      <c r="C50" s="29">
        <f t="shared" si="1"/>
        <v>4715869</v>
      </c>
      <c r="D50" s="29">
        <v>4647609</v>
      </c>
      <c r="E50" s="29"/>
      <c r="F50" s="29">
        <v>68151</v>
      </c>
      <c r="G50" s="29">
        <v>109</v>
      </c>
      <c r="H50" s="29"/>
      <c r="I50" s="29">
        <f>SUM(J50:K50)</f>
        <v>53690</v>
      </c>
      <c r="J50" s="29"/>
      <c r="K50" s="38">
        <v>53690</v>
      </c>
    </row>
    <row r="51" spans="1:11" x14ac:dyDescent="0.25">
      <c r="A51" s="28" t="s">
        <v>44</v>
      </c>
      <c r="B51" s="29">
        <f t="shared" si="0"/>
        <v>4641142</v>
      </c>
      <c r="C51" s="29">
        <f t="shared" si="1"/>
        <v>4621142</v>
      </c>
      <c r="D51" s="29">
        <v>4552910</v>
      </c>
      <c r="E51" s="29"/>
      <c r="F51" s="29">
        <v>68151</v>
      </c>
      <c r="G51" s="29">
        <v>81</v>
      </c>
      <c r="H51" s="29"/>
      <c r="I51" s="29">
        <f t="shared" ref="I51:I53" si="4">SUM(J51:K51)</f>
        <v>20000</v>
      </c>
      <c r="J51" s="29"/>
      <c r="K51" s="38">
        <v>20000</v>
      </c>
    </row>
    <row r="52" spans="1:11" x14ac:dyDescent="0.25">
      <c r="A52" s="28" t="s">
        <v>46</v>
      </c>
      <c r="B52" s="29">
        <f t="shared" si="0"/>
        <v>94727</v>
      </c>
      <c r="C52" s="29">
        <f t="shared" si="1"/>
        <v>94727</v>
      </c>
      <c r="D52" s="29">
        <v>94699</v>
      </c>
      <c r="E52" s="29"/>
      <c r="F52" s="29"/>
      <c r="G52" s="29">
        <v>28</v>
      </c>
      <c r="H52" s="29"/>
      <c r="I52" s="29">
        <f t="shared" si="4"/>
        <v>0</v>
      </c>
      <c r="J52" s="29"/>
      <c r="K52" s="38"/>
    </row>
    <row r="53" spans="1:11" ht="15.75" thickBot="1" x14ac:dyDescent="0.3">
      <c r="A53" s="30" t="s">
        <v>47</v>
      </c>
      <c r="B53" s="31">
        <f t="shared" si="0"/>
        <v>33690</v>
      </c>
      <c r="C53" s="31">
        <f t="shared" si="1"/>
        <v>0</v>
      </c>
      <c r="D53" s="31"/>
      <c r="E53" s="31"/>
      <c r="F53" s="31"/>
      <c r="G53" s="31"/>
      <c r="H53" s="31"/>
      <c r="I53" s="29">
        <f t="shared" si="4"/>
        <v>33690</v>
      </c>
      <c r="J53" s="31"/>
      <c r="K53" s="32">
        <v>33690</v>
      </c>
    </row>
    <row r="54" spans="1:11" ht="15.75" thickBot="1" x14ac:dyDescent="0.3">
      <c r="A54" s="28" t="s">
        <v>68</v>
      </c>
      <c r="B54" s="29">
        <f t="shared" si="0"/>
        <v>2565862</v>
      </c>
      <c r="C54" s="29">
        <f t="shared" si="1"/>
        <v>2565862</v>
      </c>
      <c r="D54" s="29">
        <v>2544629</v>
      </c>
      <c r="E54" s="29"/>
      <c r="F54" s="29">
        <v>21233</v>
      </c>
      <c r="G54" s="29"/>
      <c r="H54" s="29"/>
      <c r="I54" s="29">
        <f t="shared" si="3"/>
        <v>0</v>
      </c>
      <c r="J54" s="29"/>
      <c r="K54" s="38"/>
    </row>
    <row r="55" spans="1:11" ht="15.75" thickBot="1" x14ac:dyDescent="0.3">
      <c r="A55" s="33" t="s">
        <v>69</v>
      </c>
      <c r="B55" s="34">
        <f t="shared" si="0"/>
        <v>1701858</v>
      </c>
      <c r="C55" s="34">
        <f t="shared" si="1"/>
        <v>1686858</v>
      </c>
      <c r="D55" s="34">
        <v>1655469</v>
      </c>
      <c r="E55" s="34"/>
      <c r="F55" s="34">
        <v>31389</v>
      </c>
      <c r="G55" s="34"/>
      <c r="H55" s="34"/>
      <c r="I55" s="29">
        <f t="shared" si="3"/>
        <v>15000</v>
      </c>
      <c r="J55" s="34"/>
      <c r="K55" s="43">
        <v>15000</v>
      </c>
    </row>
    <row r="56" spans="1:11" x14ac:dyDescent="0.25">
      <c r="A56" s="28" t="s">
        <v>70</v>
      </c>
      <c r="B56" s="29">
        <f t="shared" si="0"/>
        <v>330116</v>
      </c>
      <c r="C56" s="29">
        <f t="shared" si="1"/>
        <v>298407</v>
      </c>
      <c r="D56" s="29">
        <v>287474</v>
      </c>
      <c r="E56" s="29"/>
      <c r="F56" s="29">
        <v>10910</v>
      </c>
      <c r="G56" s="29">
        <v>23</v>
      </c>
      <c r="H56" s="29"/>
      <c r="I56" s="29">
        <f t="shared" si="3"/>
        <v>31709</v>
      </c>
      <c r="J56" s="29"/>
      <c r="K56" s="38">
        <v>31709</v>
      </c>
    </row>
    <row r="57" spans="1:11" x14ac:dyDescent="0.25">
      <c r="A57" s="28" t="s">
        <v>61</v>
      </c>
      <c r="B57" s="29">
        <f t="shared" si="0"/>
        <v>303407</v>
      </c>
      <c r="C57" s="29">
        <f t="shared" si="1"/>
        <v>298407</v>
      </c>
      <c r="D57" s="29">
        <v>287474</v>
      </c>
      <c r="E57" s="29"/>
      <c r="F57" s="29">
        <v>10910</v>
      </c>
      <c r="G57" s="29">
        <v>23</v>
      </c>
      <c r="H57" s="29"/>
      <c r="I57" s="29">
        <f t="shared" si="3"/>
        <v>5000</v>
      </c>
      <c r="J57" s="29"/>
      <c r="K57" s="38">
        <v>5000</v>
      </c>
    </row>
    <row r="58" spans="1:11" ht="15.75" thickBot="1" x14ac:dyDescent="0.3">
      <c r="A58" s="30" t="s">
        <v>47</v>
      </c>
      <c r="B58" s="31">
        <f t="shared" si="0"/>
        <v>26709</v>
      </c>
      <c r="C58" s="31">
        <f t="shared" si="1"/>
        <v>0</v>
      </c>
      <c r="D58" s="31"/>
      <c r="E58" s="31"/>
      <c r="F58" s="31"/>
      <c r="G58" s="31"/>
      <c r="H58" s="31"/>
      <c r="I58" s="31">
        <f t="shared" si="3"/>
        <v>26709</v>
      </c>
      <c r="J58" s="31"/>
      <c r="K58" s="32">
        <v>26709</v>
      </c>
    </row>
    <row r="59" spans="1:11" x14ac:dyDescent="0.25">
      <c r="A59" s="28" t="s">
        <v>71</v>
      </c>
      <c r="B59" s="29">
        <f t="shared" si="0"/>
        <v>171723</v>
      </c>
      <c r="C59" s="29">
        <f t="shared" si="1"/>
        <v>164742</v>
      </c>
      <c r="D59" s="29">
        <v>160037</v>
      </c>
      <c r="E59" s="29"/>
      <c r="F59" s="29">
        <v>4619</v>
      </c>
      <c r="G59" s="29">
        <v>86</v>
      </c>
      <c r="H59" s="29"/>
      <c r="I59" s="29">
        <f t="shared" si="3"/>
        <v>6981</v>
      </c>
      <c r="J59" s="29"/>
      <c r="K59" s="38">
        <v>6981</v>
      </c>
    </row>
    <row r="60" spans="1:11" x14ac:dyDescent="0.25">
      <c r="A60" s="28" t="s">
        <v>72</v>
      </c>
      <c r="B60" s="29">
        <f t="shared" si="0"/>
        <v>42852</v>
      </c>
      <c r="C60" s="29">
        <f t="shared" si="1"/>
        <v>42852</v>
      </c>
      <c r="D60" s="29">
        <v>38225</v>
      </c>
      <c r="E60" s="29"/>
      <c r="F60" s="29">
        <v>4597</v>
      </c>
      <c r="G60" s="29">
        <v>30</v>
      </c>
      <c r="H60" s="29"/>
      <c r="I60" s="29">
        <f t="shared" si="3"/>
        <v>0</v>
      </c>
      <c r="J60" s="29"/>
      <c r="K60" s="38"/>
    </row>
    <row r="61" spans="1:11" x14ac:dyDescent="0.25">
      <c r="A61" s="28" t="s">
        <v>73</v>
      </c>
      <c r="B61" s="29">
        <f t="shared" si="0"/>
        <v>6958</v>
      </c>
      <c r="C61" s="29">
        <f t="shared" si="1"/>
        <v>6958</v>
      </c>
      <c r="D61" s="29">
        <v>6930</v>
      </c>
      <c r="E61" s="29"/>
      <c r="F61" s="29">
        <v>22</v>
      </c>
      <c r="G61" s="29">
        <v>6</v>
      </c>
      <c r="H61" s="29"/>
      <c r="I61" s="29">
        <f t="shared" si="3"/>
        <v>0</v>
      </c>
      <c r="J61" s="29"/>
      <c r="K61" s="38"/>
    </row>
    <row r="62" spans="1:11" x14ac:dyDescent="0.25">
      <c r="A62" s="28" t="s">
        <v>74</v>
      </c>
      <c r="B62" s="29">
        <f t="shared" si="0"/>
        <v>15239</v>
      </c>
      <c r="C62" s="29">
        <f t="shared" si="1"/>
        <v>15239</v>
      </c>
      <c r="D62" s="29">
        <v>15232</v>
      </c>
      <c r="E62" s="29"/>
      <c r="F62" s="29"/>
      <c r="G62" s="29">
        <v>7</v>
      </c>
      <c r="H62" s="29"/>
      <c r="I62" s="29">
        <f t="shared" si="3"/>
        <v>0</v>
      </c>
      <c r="J62" s="29"/>
      <c r="K62" s="38"/>
    </row>
    <row r="63" spans="1:11" x14ac:dyDescent="0.25">
      <c r="A63" s="28" t="s">
        <v>75</v>
      </c>
      <c r="B63" s="29">
        <f t="shared" si="0"/>
        <v>4966</v>
      </c>
      <c r="C63" s="29">
        <f t="shared" si="1"/>
        <v>4966</v>
      </c>
      <c r="D63" s="29">
        <v>4951</v>
      </c>
      <c r="E63" s="29"/>
      <c r="F63" s="29"/>
      <c r="G63" s="29">
        <v>15</v>
      </c>
      <c r="H63" s="29"/>
      <c r="I63" s="29">
        <f t="shared" si="3"/>
        <v>0</v>
      </c>
      <c r="J63" s="29"/>
      <c r="K63" s="38"/>
    </row>
    <row r="64" spans="1:11" x14ac:dyDescent="0.25">
      <c r="A64" s="28" t="s">
        <v>76</v>
      </c>
      <c r="B64" s="29">
        <f t="shared" si="0"/>
        <v>94727</v>
      </c>
      <c r="C64" s="29">
        <f t="shared" si="1"/>
        <v>94727</v>
      </c>
      <c r="D64" s="29">
        <v>94699</v>
      </c>
      <c r="E64" s="29"/>
      <c r="F64" s="29"/>
      <c r="G64" s="29">
        <v>28</v>
      </c>
      <c r="H64" s="29"/>
      <c r="I64" s="29">
        <f t="shared" si="3"/>
        <v>0</v>
      </c>
      <c r="J64" s="29"/>
      <c r="K64" s="38"/>
    </row>
    <row r="65" spans="1:11" ht="15.75" thickBot="1" x14ac:dyDescent="0.3">
      <c r="A65" s="30" t="s">
        <v>47</v>
      </c>
      <c r="B65" s="31">
        <f t="shared" si="0"/>
        <v>6981</v>
      </c>
      <c r="C65" s="31">
        <f t="shared" si="1"/>
        <v>0</v>
      </c>
      <c r="D65" s="31"/>
      <c r="E65" s="31"/>
      <c r="F65" s="31"/>
      <c r="G65" s="31"/>
      <c r="H65" s="31"/>
      <c r="I65" s="31">
        <f t="shared" si="3"/>
        <v>6981</v>
      </c>
      <c r="J65" s="31"/>
      <c r="K65" s="32">
        <v>6981</v>
      </c>
    </row>
    <row r="66" spans="1:11" x14ac:dyDescent="0.25">
      <c r="A66" s="28" t="s">
        <v>77</v>
      </c>
      <c r="B66" s="29">
        <f t="shared" si="0"/>
        <v>7000825</v>
      </c>
      <c r="C66" s="29">
        <f t="shared" si="1"/>
        <v>6048675</v>
      </c>
      <c r="D66" s="29">
        <v>3747677.5</v>
      </c>
      <c r="E66" s="29"/>
      <c r="F66" s="29">
        <v>2300029.1</v>
      </c>
      <c r="G66" s="29">
        <v>968.4</v>
      </c>
      <c r="H66" s="29"/>
      <c r="I66" s="29">
        <f t="shared" si="3"/>
        <v>952150</v>
      </c>
      <c r="J66" s="29"/>
      <c r="K66" s="38">
        <v>952150</v>
      </c>
    </row>
    <row r="67" spans="1:11" x14ac:dyDescent="0.25">
      <c r="A67" s="28" t="s">
        <v>44</v>
      </c>
      <c r="B67" s="29">
        <f t="shared" si="0"/>
        <v>3192350.8999999994</v>
      </c>
      <c r="C67" s="29">
        <f t="shared" si="1"/>
        <v>3102350.8999999994</v>
      </c>
      <c r="D67" s="29">
        <v>922840.8</v>
      </c>
      <c r="E67" s="29"/>
      <c r="F67" s="29">
        <v>2178734.7999999998</v>
      </c>
      <c r="G67" s="29">
        <v>775.3</v>
      </c>
      <c r="H67" s="29"/>
      <c r="I67" s="29">
        <f t="shared" si="3"/>
        <v>90000</v>
      </c>
      <c r="J67" s="29"/>
      <c r="K67" s="38">
        <v>90000</v>
      </c>
    </row>
    <row r="68" spans="1:11" x14ac:dyDescent="0.25">
      <c r="A68" s="28" t="s">
        <v>45</v>
      </c>
      <c r="B68" s="29">
        <f t="shared" si="0"/>
        <v>195171.3</v>
      </c>
      <c r="C68" s="29">
        <f t="shared" si="1"/>
        <v>195171.3</v>
      </c>
      <c r="D68" s="29"/>
      <c r="E68" s="29"/>
      <c r="F68" s="29">
        <v>195171.3</v>
      </c>
      <c r="G68" s="29"/>
      <c r="H68" s="29"/>
      <c r="I68" s="29">
        <f t="shared" si="3"/>
        <v>0</v>
      </c>
      <c r="J68" s="29"/>
      <c r="K68" s="38"/>
    </row>
    <row r="69" spans="1:11" x14ac:dyDescent="0.25">
      <c r="A69" s="28" t="s">
        <v>46</v>
      </c>
      <c r="B69" s="29">
        <f t="shared" si="0"/>
        <v>2946324.1</v>
      </c>
      <c r="C69" s="29">
        <f t="shared" si="1"/>
        <v>2946324.1</v>
      </c>
      <c r="D69" s="29">
        <v>2824836.7</v>
      </c>
      <c r="E69" s="29"/>
      <c r="F69" s="29">
        <v>121294.3</v>
      </c>
      <c r="G69" s="29">
        <v>193.1</v>
      </c>
      <c r="H69" s="29"/>
      <c r="I69" s="29">
        <f t="shared" si="3"/>
        <v>0</v>
      </c>
      <c r="J69" s="29"/>
      <c r="K69" s="38"/>
    </row>
    <row r="70" spans="1:11" ht="15.75" thickBot="1" x14ac:dyDescent="0.3">
      <c r="A70" s="30" t="s">
        <v>47</v>
      </c>
      <c r="B70" s="31">
        <f t="shared" si="0"/>
        <v>862150</v>
      </c>
      <c r="C70" s="31">
        <f t="shared" si="1"/>
        <v>0</v>
      </c>
      <c r="D70" s="31"/>
      <c r="E70" s="31"/>
      <c r="F70" s="31"/>
      <c r="G70" s="31"/>
      <c r="H70" s="31"/>
      <c r="I70" s="31">
        <f t="shared" si="3"/>
        <v>862150</v>
      </c>
      <c r="J70" s="31"/>
      <c r="K70" s="32">
        <v>862150</v>
      </c>
    </row>
    <row r="71" spans="1:11" x14ac:dyDescent="0.25">
      <c r="A71" s="28" t="s">
        <v>78</v>
      </c>
      <c r="B71" s="29">
        <f t="shared" si="0"/>
        <v>86888</v>
      </c>
      <c r="C71" s="29">
        <f t="shared" si="1"/>
        <v>80558</v>
      </c>
      <c r="D71" s="29">
        <v>79800.399999999994</v>
      </c>
      <c r="E71" s="29"/>
      <c r="F71" s="29">
        <v>726</v>
      </c>
      <c r="G71" s="29">
        <v>31.6</v>
      </c>
      <c r="H71" s="29"/>
      <c r="I71" s="29">
        <f t="shared" si="3"/>
        <v>6330</v>
      </c>
      <c r="J71" s="29"/>
      <c r="K71" s="38">
        <v>6330</v>
      </c>
    </row>
    <row r="72" spans="1:11" x14ac:dyDescent="0.25">
      <c r="A72" s="28" t="s">
        <v>61</v>
      </c>
      <c r="B72" s="29">
        <f t="shared" si="0"/>
        <v>55171</v>
      </c>
      <c r="C72" s="29">
        <f t="shared" si="1"/>
        <v>55171</v>
      </c>
      <c r="D72" s="29">
        <v>54422</v>
      </c>
      <c r="E72" s="29"/>
      <c r="F72" s="29">
        <v>726</v>
      </c>
      <c r="G72" s="29">
        <v>23</v>
      </c>
      <c r="H72" s="29"/>
      <c r="I72" s="29">
        <f t="shared" si="3"/>
        <v>0</v>
      </c>
      <c r="J72" s="29"/>
      <c r="K72" s="38"/>
    </row>
    <row r="73" spans="1:11" x14ac:dyDescent="0.25">
      <c r="A73" s="28" t="s">
        <v>76</v>
      </c>
      <c r="B73" s="29">
        <f t="shared" ref="B73:B136" si="5">SUM(C73,I73)</f>
        <v>25387</v>
      </c>
      <c r="C73" s="29">
        <f t="shared" ref="C73:C136" si="6">SUM(D73:H73)</f>
        <v>25387</v>
      </c>
      <c r="D73" s="29">
        <v>25378.400000000001</v>
      </c>
      <c r="E73" s="29"/>
      <c r="F73" s="29"/>
      <c r="G73" s="29">
        <v>8.6</v>
      </c>
      <c r="H73" s="29"/>
      <c r="I73" s="29">
        <f t="shared" si="3"/>
        <v>0</v>
      </c>
      <c r="J73" s="29"/>
      <c r="K73" s="38"/>
    </row>
    <row r="74" spans="1:11" ht="15.75" thickBot="1" x14ac:dyDescent="0.3">
      <c r="A74" s="30" t="s">
        <v>47</v>
      </c>
      <c r="B74" s="31">
        <f t="shared" si="5"/>
        <v>6330</v>
      </c>
      <c r="C74" s="31">
        <f t="shared" si="6"/>
        <v>0</v>
      </c>
      <c r="D74" s="31"/>
      <c r="E74" s="31"/>
      <c r="F74" s="31"/>
      <c r="G74" s="31"/>
      <c r="H74" s="31"/>
      <c r="I74" s="31">
        <f t="shared" si="3"/>
        <v>6330</v>
      </c>
      <c r="J74" s="31"/>
      <c r="K74" s="32">
        <v>6330</v>
      </c>
    </row>
    <row r="75" spans="1:11" x14ac:dyDescent="0.25">
      <c r="A75" s="28" t="s">
        <v>79</v>
      </c>
      <c r="B75" s="29">
        <f t="shared" si="5"/>
        <v>1537675</v>
      </c>
      <c r="C75" s="29">
        <f t="shared" si="6"/>
        <v>1030290</v>
      </c>
      <c r="D75" s="29">
        <v>291223</v>
      </c>
      <c r="E75" s="29"/>
      <c r="F75" s="29">
        <v>738821</v>
      </c>
      <c r="G75" s="29">
        <v>246</v>
      </c>
      <c r="H75" s="29"/>
      <c r="I75" s="29">
        <f t="shared" si="3"/>
        <v>507385</v>
      </c>
      <c r="J75" s="29"/>
      <c r="K75" s="38">
        <v>507385</v>
      </c>
    </row>
    <row r="76" spans="1:11" x14ac:dyDescent="0.25">
      <c r="A76" s="28" t="s">
        <v>61</v>
      </c>
      <c r="B76" s="29">
        <f t="shared" si="5"/>
        <v>997836</v>
      </c>
      <c r="C76" s="29">
        <f t="shared" si="6"/>
        <v>997836</v>
      </c>
      <c r="D76" s="29">
        <v>260029</v>
      </c>
      <c r="E76" s="29"/>
      <c r="F76" s="29">
        <v>737570</v>
      </c>
      <c r="G76" s="29">
        <v>237</v>
      </c>
      <c r="H76" s="29"/>
      <c r="I76" s="29">
        <f t="shared" si="3"/>
        <v>0</v>
      </c>
      <c r="J76" s="29"/>
      <c r="K76" s="38"/>
    </row>
    <row r="77" spans="1:11" x14ac:dyDescent="0.25">
      <c r="A77" s="28" t="s">
        <v>45</v>
      </c>
      <c r="B77" s="29">
        <f t="shared" si="5"/>
        <v>54314</v>
      </c>
      <c r="C77" s="29">
        <f t="shared" si="6"/>
        <v>54314</v>
      </c>
      <c r="D77" s="29"/>
      <c r="E77" s="29"/>
      <c r="F77" s="29">
        <v>54314</v>
      </c>
      <c r="G77" s="29"/>
      <c r="H77" s="29"/>
      <c r="I77" s="29">
        <f t="shared" si="3"/>
        <v>0</v>
      </c>
      <c r="J77" s="29"/>
      <c r="K77" s="38"/>
    </row>
    <row r="78" spans="1:11" x14ac:dyDescent="0.25">
      <c r="A78" s="28" t="s">
        <v>57</v>
      </c>
      <c r="B78" s="29">
        <f t="shared" si="5"/>
        <v>12454</v>
      </c>
      <c r="C78" s="29">
        <f t="shared" si="6"/>
        <v>12454</v>
      </c>
      <c r="D78" s="29">
        <v>11194</v>
      </c>
      <c r="E78" s="29"/>
      <c r="F78" s="29">
        <v>1251</v>
      </c>
      <c r="G78" s="29">
        <v>9</v>
      </c>
      <c r="H78" s="29"/>
      <c r="I78" s="29">
        <f t="shared" ref="I78:I141" si="7">SUM(J78:K78)</f>
        <v>0</v>
      </c>
      <c r="J78" s="29"/>
      <c r="K78" s="38"/>
    </row>
    <row r="79" spans="1:11" ht="15.75" thickBot="1" x14ac:dyDescent="0.3">
      <c r="A79" s="30" t="s">
        <v>47</v>
      </c>
      <c r="B79" s="31">
        <f t="shared" si="5"/>
        <v>507385</v>
      </c>
      <c r="C79" s="31">
        <f t="shared" si="6"/>
        <v>0</v>
      </c>
      <c r="D79" s="31"/>
      <c r="E79" s="31"/>
      <c r="F79" s="31"/>
      <c r="G79" s="31"/>
      <c r="H79" s="31"/>
      <c r="I79" s="31">
        <f t="shared" si="7"/>
        <v>507385</v>
      </c>
      <c r="J79" s="31"/>
      <c r="K79" s="32">
        <v>507385</v>
      </c>
    </row>
    <row r="80" spans="1:11" x14ac:dyDescent="0.25">
      <c r="A80" s="28" t="s">
        <v>80</v>
      </c>
      <c r="B80" s="29">
        <f t="shared" si="5"/>
        <v>3302549</v>
      </c>
      <c r="C80" s="29">
        <f t="shared" si="6"/>
        <v>3024413</v>
      </c>
      <c r="D80" s="29">
        <v>2827231</v>
      </c>
      <c r="E80" s="29"/>
      <c r="F80" s="29">
        <v>196894</v>
      </c>
      <c r="G80" s="29">
        <v>288</v>
      </c>
      <c r="H80" s="29"/>
      <c r="I80" s="29">
        <f t="shared" si="7"/>
        <v>278136</v>
      </c>
      <c r="J80" s="29"/>
      <c r="K80" s="38">
        <v>278136</v>
      </c>
    </row>
    <row r="81" spans="1:11" x14ac:dyDescent="0.25">
      <c r="A81" s="28" t="s">
        <v>81</v>
      </c>
      <c r="B81" s="29">
        <f t="shared" si="5"/>
        <v>368811.9</v>
      </c>
      <c r="C81" s="29">
        <f t="shared" si="6"/>
        <v>278811.90000000002</v>
      </c>
      <c r="D81" s="29">
        <v>224385.9</v>
      </c>
      <c r="E81" s="29"/>
      <c r="F81" s="29">
        <v>54208</v>
      </c>
      <c r="G81" s="29">
        <v>218</v>
      </c>
      <c r="H81" s="29"/>
      <c r="I81" s="29">
        <f t="shared" si="7"/>
        <v>90000</v>
      </c>
      <c r="J81" s="29"/>
      <c r="K81" s="38">
        <v>90000</v>
      </c>
    </row>
    <row r="82" spans="1:11" x14ac:dyDescent="0.25">
      <c r="A82" s="28" t="s">
        <v>82</v>
      </c>
      <c r="B82" s="29">
        <f t="shared" si="5"/>
        <v>30119</v>
      </c>
      <c r="C82" s="29">
        <f t="shared" si="6"/>
        <v>30119</v>
      </c>
      <c r="D82" s="29">
        <v>25092.2</v>
      </c>
      <c r="E82" s="29"/>
      <c r="F82" s="29">
        <v>5026.8</v>
      </c>
      <c r="G82" s="29"/>
      <c r="H82" s="29"/>
      <c r="I82" s="29">
        <f t="shared" si="7"/>
        <v>0</v>
      </c>
      <c r="J82" s="29"/>
      <c r="K82" s="38"/>
    </row>
    <row r="83" spans="1:11" x14ac:dyDescent="0.25">
      <c r="A83" s="28" t="s">
        <v>83</v>
      </c>
      <c r="B83" s="29">
        <f t="shared" si="5"/>
        <v>54394</v>
      </c>
      <c r="C83" s="29">
        <f t="shared" si="6"/>
        <v>54394</v>
      </c>
      <c r="D83" s="29">
        <v>15700.1</v>
      </c>
      <c r="E83" s="29"/>
      <c r="F83" s="29">
        <v>38693.9</v>
      </c>
      <c r="G83" s="29"/>
      <c r="H83" s="29"/>
      <c r="I83" s="29">
        <f t="shared" si="7"/>
        <v>0</v>
      </c>
      <c r="J83" s="29"/>
      <c r="K83" s="38"/>
    </row>
    <row r="84" spans="1:11" x14ac:dyDescent="0.25">
      <c r="A84" s="28" t="s">
        <v>57</v>
      </c>
      <c r="B84" s="29">
        <f t="shared" si="5"/>
        <v>2661088.0999999996</v>
      </c>
      <c r="C84" s="29">
        <f t="shared" si="6"/>
        <v>2661088.0999999996</v>
      </c>
      <c r="D84" s="29">
        <v>2562052.7999999998</v>
      </c>
      <c r="E84" s="29"/>
      <c r="F84" s="29">
        <v>98965.3</v>
      </c>
      <c r="G84" s="29">
        <v>70</v>
      </c>
      <c r="H84" s="29"/>
      <c r="I84" s="29">
        <f t="shared" si="7"/>
        <v>0</v>
      </c>
      <c r="J84" s="29"/>
      <c r="K84" s="38"/>
    </row>
    <row r="85" spans="1:11" ht="15.75" thickBot="1" x14ac:dyDescent="0.3">
      <c r="A85" s="30" t="s">
        <v>47</v>
      </c>
      <c r="B85" s="31">
        <f t="shared" si="5"/>
        <v>188136</v>
      </c>
      <c r="C85" s="31">
        <f t="shared" si="6"/>
        <v>0</v>
      </c>
      <c r="D85" s="31"/>
      <c r="E85" s="31"/>
      <c r="F85" s="31"/>
      <c r="G85" s="31"/>
      <c r="H85" s="31"/>
      <c r="I85" s="31">
        <f t="shared" si="7"/>
        <v>188136</v>
      </c>
      <c r="J85" s="31"/>
      <c r="K85" s="32">
        <v>188136</v>
      </c>
    </row>
    <row r="86" spans="1:11" x14ac:dyDescent="0.25">
      <c r="A86" s="28" t="s">
        <v>84</v>
      </c>
      <c r="B86" s="29">
        <f t="shared" si="5"/>
        <v>173073</v>
      </c>
      <c r="C86" s="29">
        <f t="shared" si="6"/>
        <v>165056</v>
      </c>
      <c r="D86" s="29">
        <v>89152.6</v>
      </c>
      <c r="E86" s="29"/>
      <c r="F86" s="29">
        <v>75851.899999999994</v>
      </c>
      <c r="G86" s="29">
        <v>51.5</v>
      </c>
      <c r="H86" s="29"/>
      <c r="I86" s="29">
        <f t="shared" si="7"/>
        <v>8017</v>
      </c>
      <c r="J86" s="29"/>
      <c r="K86" s="38">
        <v>8017</v>
      </c>
    </row>
    <row r="87" spans="1:11" x14ac:dyDescent="0.25">
      <c r="A87" s="28" t="s">
        <v>56</v>
      </c>
      <c r="B87" s="29">
        <f t="shared" si="5"/>
        <v>135964</v>
      </c>
      <c r="C87" s="29">
        <f t="shared" si="6"/>
        <v>135964</v>
      </c>
      <c r="D87" s="29">
        <v>60354.8</v>
      </c>
      <c r="E87" s="29"/>
      <c r="F87" s="29">
        <v>75562.899999999994</v>
      </c>
      <c r="G87" s="29">
        <v>46.3</v>
      </c>
      <c r="H87" s="29"/>
      <c r="I87" s="29">
        <f t="shared" si="7"/>
        <v>0</v>
      </c>
      <c r="J87" s="29"/>
      <c r="K87" s="38"/>
    </row>
    <row r="88" spans="1:11" x14ac:dyDescent="0.25">
      <c r="A88" s="28" t="s">
        <v>45</v>
      </c>
      <c r="B88" s="29">
        <f t="shared" si="5"/>
        <v>72495.100000000006</v>
      </c>
      <c r="C88" s="29">
        <f t="shared" si="6"/>
        <v>72495.100000000006</v>
      </c>
      <c r="D88" s="29"/>
      <c r="E88" s="29"/>
      <c r="F88" s="29">
        <v>72495.100000000006</v>
      </c>
      <c r="G88" s="29"/>
      <c r="H88" s="29"/>
      <c r="I88" s="29">
        <f t="shared" si="7"/>
        <v>0</v>
      </c>
      <c r="J88" s="29"/>
      <c r="K88" s="38"/>
    </row>
    <row r="89" spans="1:11" x14ac:dyDescent="0.25">
      <c r="A89" s="35" t="s">
        <v>57</v>
      </c>
      <c r="B89" s="29">
        <f t="shared" si="5"/>
        <v>29092</v>
      </c>
      <c r="C89" s="29">
        <f t="shared" si="6"/>
        <v>29092</v>
      </c>
      <c r="D89" s="29">
        <v>28797.8</v>
      </c>
      <c r="E89" s="29"/>
      <c r="F89" s="29">
        <v>289</v>
      </c>
      <c r="G89" s="29">
        <v>5.2</v>
      </c>
      <c r="H89" s="38"/>
      <c r="I89" s="29">
        <f t="shared" si="7"/>
        <v>0</v>
      </c>
      <c r="J89" s="29"/>
      <c r="K89" s="38"/>
    </row>
    <row r="90" spans="1:11" ht="15.75" thickBot="1" x14ac:dyDescent="0.3">
      <c r="A90" s="30" t="s">
        <v>47</v>
      </c>
      <c r="B90" s="31">
        <f t="shared" si="5"/>
        <v>8017</v>
      </c>
      <c r="C90" s="31">
        <f t="shared" si="6"/>
        <v>0</v>
      </c>
      <c r="D90" s="31"/>
      <c r="E90" s="31"/>
      <c r="F90" s="31"/>
      <c r="G90" s="31"/>
      <c r="H90" s="31"/>
      <c r="I90" s="31">
        <f t="shared" si="7"/>
        <v>8017</v>
      </c>
      <c r="J90" s="31"/>
      <c r="K90" s="32">
        <v>8017</v>
      </c>
    </row>
    <row r="91" spans="1:11" x14ac:dyDescent="0.25">
      <c r="A91" s="39" t="s">
        <v>85</v>
      </c>
      <c r="B91" s="40">
        <f t="shared" si="5"/>
        <v>111045</v>
      </c>
      <c r="C91" s="40">
        <f t="shared" si="6"/>
        <v>85498</v>
      </c>
      <c r="D91" s="29">
        <v>83137</v>
      </c>
      <c r="E91" s="29"/>
      <c r="F91" s="40">
        <v>2205</v>
      </c>
      <c r="G91" s="40">
        <v>156</v>
      </c>
      <c r="H91" s="40"/>
      <c r="I91" s="40">
        <f t="shared" si="7"/>
        <v>25547</v>
      </c>
      <c r="J91" s="40"/>
      <c r="K91" s="44">
        <v>25547</v>
      </c>
    </row>
    <row r="92" spans="1:11" x14ac:dyDescent="0.25">
      <c r="A92" s="28" t="s">
        <v>61</v>
      </c>
      <c r="B92" s="29">
        <f t="shared" si="5"/>
        <v>42353</v>
      </c>
      <c r="C92" s="29">
        <f t="shared" si="6"/>
        <v>42353</v>
      </c>
      <c r="D92" s="29">
        <v>40033</v>
      </c>
      <c r="E92" s="29"/>
      <c r="F92" s="29">
        <v>2205</v>
      </c>
      <c r="G92" s="29">
        <v>115</v>
      </c>
      <c r="H92" s="29"/>
      <c r="I92" s="29">
        <f t="shared" si="7"/>
        <v>0</v>
      </c>
      <c r="J92" s="29"/>
      <c r="K92" s="38"/>
    </row>
    <row r="93" spans="1:11" x14ac:dyDescent="0.25">
      <c r="A93" s="28" t="s">
        <v>57</v>
      </c>
      <c r="B93" s="29">
        <f t="shared" si="5"/>
        <v>43145</v>
      </c>
      <c r="C93" s="29">
        <f t="shared" si="6"/>
        <v>43145</v>
      </c>
      <c r="D93" s="29">
        <v>43104</v>
      </c>
      <c r="E93" s="29"/>
      <c r="F93" s="29"/>
      <c r="G93" s="29">
        <v>41</v>
      </c>
      <c r="H93" s="29"/>
      <c r="I93" s="29">
        <f t="shared" si="7"/>
        <v>0</v>
      </c>
      <c r="J93" s="29"/>
      <c r="K93" s="38"/>
    </row>
    <row r="94" spans="1:11" ht="15.75" thickBot="1" x14ac:dyDescent="0.3">
      <c r="A94" s="30" t="s">
        <v>47</v>
      </c>
      <c r="B94" s="31">
        <f t="shared" si="5"/>
        <v>25547</v>
      </c>
      <c r="C94" s="31">
        <f t="shared" si="6"/>
        <v>0</v>
      </c>
      <c r="D94" s="31"/>
      <c r="E94" s="31"/>
      <c r="F94" s="31"/>
      <c r="G94" s="31"/>
      <c r="H94" s="31"/>
      <c r="I94" s="31">
        <f t="shared" si="7"/>
        <v>25547</v>
      </c>
      <c r="J94" s="31"/>
      <c r="K94" s="32">
        <v>25547</v>
      </c>
    </row>
    <row r="95" spans="1:11" x14ac:dyDescent="0.25">
      <c r="A95" s="28" t="s">
        <v>86</v>
      </c>
      <c r="B95" s="29">
        <f t="shared" si="5"/>
        <v>1301249</v>
      </c>
      <c r="C95" s="29">
        <f t="shared" si="6"/>
        <v>1287695</v>
      </c>
      <c r="D95" s="29">
        <v>65718</v>
      </c>
      <c r="E95" s="29"/>
      <c r="F95" s="29">
        <v>1221931</v>
      </c>
      <c r="G95" s="29">
        <v>46</v>
      </c>
      <c r="H95" s="29"/>
      <c r="I95" s="29">
        <f t="shared" si="7"/>
        <v>13554</v>
      </c>
      <c r="J95" s="29"/>
      <c r="K95" s="38">
        <v>13554</v>
      </c>
    </row>
    <row r="96" spans="1:11" x14ac:dyDescent="0.25">
      <c r="A96" s="28" t="s">
        <v>61</v>
      </c>
      <c r="B96" s="29">
        <f t="shared" si="5"/>
        <v>1235766</v>
      </c>
      <c r="C96" s="29">
        <f t="shared" si="6"/>
        <v>1235766</v>
      </c>
      <c r="D96" s="29">
        <v>32291</v>
      </c>
      <c r="E96" s="29"/>
      <c r="F96" s="29">
        <v>1203450</v>
      </c>
      <c r="G96" s="29">
        <v>25</v>
      </c>
      <c r="H96" s="29"/>
      <c r="I96" s="29">
        <f t="shared" si="7"/>
        <v>0</v>
      </c>
      <c r="J96" s="29"/>
      <c r="K96" s="38"/>
    </row>
    <row r="97" spans="1:11" x14ac:dyDescent="0.25">
      <c r="A97" s="28" t="s">
        <v>45</v>
      </c>
      <c r="B97" s="29">
        <f t="shared" si="5"/>
        <v>19439.900000000001</v>
      </c>
      <c r="C97" s="29">
        <f t="shared" si="6"/>
        <v>19439.900000000001</v>
      </c>
      <c r="D97" s="29"/>
      <c r="E97" s="29"/>
      <c r="F97" s="29">
        <v>19439.900000000001</v>
      </c>
      <c r="G97" s="29"/>
      <c r="H97" s="29"/>
      <c r="I97" s="29">
        <f t="shared" si="7"/>
        <v>0</v>
      </c>
      <c r="J97" s="29"/>
      <c r="K97" s="38"/>
    </row>
    <row r="98" spans="1:11" x14ac:dyDescent="0.25">
      <c r="A98" s="28" t="s">
        <v>57</v>
      </c>
      <c r="B98" s="29">
        <f t="shared" si="5"/>
        <v>51929</v>
      </c>
      <c r="C98" s="29">
        <f t="shared" si="6"/>
        <v>51929</v>
      </c>
      <c r="D98" s="29">
        <v>33427</v>
      </c>
      <c r="E98" s="29"/>
      <c r="F98" s="29">
        <v>18481</v>
      </c>
      <c r="G98" s="29">
        <v>21</v>
      </c>
      <c r="H98" s="29"/>
      <c r="I98" s="29">
        <f t="shared" si="7"/>
        <v>0</v>
      </c>
      <c r="J98" s="29"/>
      <c r="K98" s="38"/>
    </row>
    <row r="99" spans="1:11" ht="15.75" thickBot="1" x14ac:dyDescent="0.3">
      <c r="A99" s="30" t="s">
        <v>47</v>
      </c>
      <c r="B99" s="31">
        <f t="shared" si="5"/>
        <v>13554</v>
      </c>
      <c r="C99" s="31">
        <f t="shared" si="6"/>
        <v>0</v>
      </c>
      <c r="D99" s="31"/>
      <c r="E99" s="31"/>
      <c r="F99" s="31"/>
      <c r="G99" s="31"/>
      <c r="H99" s="31"/>
      <c r="I99" s="31">
        <f t="shared" si="7"/>
        <v>13554</v>
      </c>
      <c r="J99" s="31"/>
      <c r="K99" s="32">
        <v>13554</v>
      </c>
    </row>
    <row r="100" spans="1:11" x14ac:dyDescent="0.25">
      <c r="A100" s="28" t="s">
        <v>87</v>
      </c>
      <c r="B100" s="29">
        <f t="shared" si="5"/>
        <v>66270</v>
      </c>
      <c r="C100" s="29">
        <f t="shared" si="6"/>
        <v>66270</v>
      </c>
      <c r="D100" s="29">
        <v>63608.1</v>
      </c>
      <c r="E100" s="29"/>
      <c r="F100" s="29">
        <v>2649.8</v>
      </c>
      <c r="G100" s="29">
        <v>12.1</v>
      </c>
      <c r="H100" s="29"/>
      <c r="I100" s="29">
        <f t="shared" si="7"/>
        <v>0</v>
      </c>
      <c r="J100" s="29"/>
      <c r="K100" s="38"/>
    </row>
    <row r="101" spans="1:11" x14ac:dyDescent="0.25">
      <c r="A101" s="28" t="s">
        <v>61</v>
      </c>
      <c r="B101" s="29">
        <f t="shared" si="5"/>
        <v>25649</v>
      </c>
      <c r="C101" s="29">
        <f t="shared" si="6"/>
        <v>25649</v>
      </c>
      <c r="D101" s="29">
        <v>23347.200000000001</v>
      </c>
      <c r="E101" s="29"/>
      <c r="F101" s="29">
        <v>2291.8000000000002</v>
      </c>
      <c r="G101" s="29">
        <v>10</v>
      </c>
      <c r="H101" s="29"/>
      <c r="I101" s="29">
        <f t="shared" si="7"/>
        <v>0</v>
      </c>
      <c r="J101" s="29"/>
      <c r="K101" s="38"/>
    </row>
    <row r="102" spans="1:11" ht="15.75" thickBot="1" x14ac:dyDescent="0.3">
      <c r="A102" s="36" t="s">
        <v>57</v>
      </c>
      <c r="B102" s="31">
        <f t="shared" si="5"/>
        <v>40621</v>
      </c>
      <c r="C102" s="31">
        <f t="shared" si="6"/>
        <v>40621</v>
      </c>
      <c r="D102" s="31">
        <v>40260.9</v>
      </c>
      <c r="E102" s="31"/>
      <c r="F102" s="31">
        <v>358</v>
      </c>
      <c r="G102" s="31">
        <v>2.1</v>
      </c>
      <c r="H102" s="31"/>
      <c r="I102" s="31">
        <f t="shared" si="7"/>
        <v>0</v>
      </c>
      <c r="J102" s="31"/>
      <c r="K102" s="32"/>
    </row>
    <row r="103" spans="1:11" x14ac:dyDescent="0.25">
      <c r="A103" s="28" t="s">
        <v>88</v>
      </c>
      <c r="B103" s="29">
        <f t="shared" si="5"/>
        <v>44538</v>
      </c>
      <c r="C103" s="29">
        <f t="shared" si="6"/>
        <v>44538</v>
      </c>
      <c r="D103" s="29">
        <v>39028.800000000003</v>
      </c>
      <c r="E103" s="29"/>
      <c r="F103" s="29">
        <v>5447.2</v>
      </c>
      <c r="G103" s="29">
        <v>62</v>
      </c>
      <c r="H103" s="29"/>
      <c r="I103" s="29">
        <f t="shared" si="7"/>
        <v>0</v>
      </c>
      <c r="J103" s="29"/>
      <c r="K103" s="38"/>
    </row>
    <row r="104" spans="1:11" x14ac:dyDescent="0.25">
      <c r="A104" s="28" t="s">
        <v>61</v>
      </c>
      <c r="B104" s="29">
        <f t="shared" si="5"/>
        <v>18956</v>
      </c>
      <c r="C104" s="29">
        <f t="shared" si="6"/>
        <v>18956</v>
      </c>
      <c r="D104" s="29">
        <v>15417.8</v>
      </c>
      <c r="E104" s="29"/>
      <c r="F104" s="29">
        <v>3497.2</v>
      </c>
      <c r="G104" s="29">
        <v>41</v>
      </c>
      <c r="H104" s="29"/>
      <c r="I104" s="29">
        <f t="shared" si="7"/>
        <v>0</v>
      </c>
      <c r="J104" s="29"/>
      <c r="K104" s="38"/>
    </row>
    <row r="105" spans="1:11" ht="15.75" thickBot="1" x14ac:dyDescent="0.3">
      <c r="A105" s="36" t="s">
        <v>57</v>
      </c>
      <c r="B105" s="31">
        <f t="shared" si="5"/>
        <v>25582</v>
      </c>
      <c r="C105" s="31">
        <f t="shared" si="6"/>
        <v>25582</v>
      </c>
      <c r="D105" s="31">
        <v>23611</v>
      </c>
      <c r="E105" s="31"/>
      <c r="F105" s="31">
        <v>1950</v>
      </c>
      <c r="G105" s="31">
        <v>21</v>
      </c>
      <c r="H105" s="31"/>
      <c r="I105" s="31">
        <f t="shared" si="7"/>
        <v>0</v>
      </c>
      <c r="J105" s="31"/>
      <c r="K105" s="32"/>
    </row>
    <row r="106" spans="1:11" x14ac:dyDescent="0.25">
      <c r="A106" s="28" t="s">
        <v>89</v>
      </c>
      <c r="B106" s="29">
        <f t="shared" si="5"/>
        <v>377538</v>
      </c>
      <c r="C106" s="29">
        <f t="shared" si="6"/>
        <v>264357</v>
      </c>
      <c r="D106" s="29">
        <v>208778.6</v>
      </c>
      <c r="E106" s="29"/>
      <c r="F106" s="29">
        <v>55503.199999999997</v>
      </c>
      <c r="G106" s="29">
        <v>75.2</v>
      </c>
      <c r="H106" s="29"/>
      <c r="I106" s="29">
        <f t="shared" si="7"/>
        <v>113181</v>
      </c>
      <c r="J106" s="29"/>
      <c r="K106" s="38">
        <v>113181</v>
      </c>
    </row>
    <row r="107" spans="1:11" x14ac:dyDescent="0.25">
      <c r="A107" s="28" t="s">
        <v>61</v>
      </c>
      <c r="B107" s="29">
        <f t="shared" si="5"/>
        <v>207331</v>
      </c>
      <c r="C107" s="29">
        <f t="shared" si="6"/>
        <v>207331</v>
      </c>
      <c r="D107" s="29">
        <v>151767.79999999999</v>
      </c>
      <c r="E107" s="29"/>
      <c r="F107" s="29">
        <v>55503.199999999997</v>
      </c>
      <c r="G107" s="29">
        <v>60</v>
      </c>
      <c r="H107" s="29"/>
      <c r="I107" s="29">
        <f t="shared" si="7"/>
        <v>0</v>
      </c>
      <c r="J107" s="29"/>
      <c r="K107" s="38"/>
    </row>
    <row r="108" spans="1:11" x14ac:dyDescent="0.25">
      <c r="A108" s="28" t="s">
        <v>45</v>
      </c>
      <c r="B108" s="29">
        <f t="shared" si="5"/>
        <v>48922.3</v>
      </c>
      <c r="C108" s="29">
        <f t="shared" si="6"/>
        <v>48922.3</v>
      </c>
      <c r="D108" s="29"/>
      <c r="E108" s="29"/>
      <c r="F108" s="29">
        <v>48922.3</v>
      </c>
      <c r="G108" s="29"/>
      <c r="H108" s="29"/>
      <c r="I108" s="29">
        <f t="shared" si="7"/>
        <v>0</v>
      </c>
      <c r="J108" s="29"/>
      <c r="K108" s="38"/>
    </row>
    <row r="109" spans="1:11" x14ac:dyDescent="0.25">
      <c r="A109" s="28" t="s">
        <v>57</v>
      </c>
      <c r="B109" s="29">
        <f t="shared" si="5"/>
        <v>57026</v>
      </c>
      <c r="C109" s="29">
        <f t="shared" si="6"/>
        <v>57026</v>
      </c>
      <c r="D109" s="29">
        <v>57010.8</v>
      </c>
      <c r="E109" s="29"/>
      <c r="F109" s="29"/>
      <c r="G109" s="29">
        <v>15.2</v>
      </c>
      <c r="H109" s="29"/>
      <c r="I109" s="29">
        <f t="shared" si="7"/>
        <v>0</v>
      </c>
      <c r="J109" s="29"/>
      <c r="K109" s="38"/>
    </row>
    <row r="110" spans="1:11" ht="15.75" thickBot="1" x14ac:dyDescent="0.3">
      <c r="A110" s="30" t="s">
        <v>47</v>
      </c>
      <c r="B110" s="31">
        <f t="shared" si="5"/>
        <v>113181</v>
      </c>
      <c r="C110" s="31">
        <f t="shared" si="6"/>
        <v>0</v>
      </c>
      <c r="D110" s="31"/>
      <c r="E110" s="31"/>
      <c r="F110" s="31"/>
      <c r="G110" s="31"/>
      <c r="H110" s="31"/>
      <c r="I110" s="31">
        <f t="shared" si="7"/>
        <v>113181</v>
      </c>
      <c r="J110" s="31"/>
      <c r="K110" s="32">
        <v>113181</v>
      </c>
    </row>
    <row r="111" spans="1:11" x14ac:dyDescent="0.25">
      <c r="A111" s="28" t="s">
        <v>90</v>
      </c>
      <c r="B111" s="29">
        <f t="shared" si="5"/>
        <v>6425789</v>
      </c>
      <c r="C111" s="29">
        <f t="shared" si="6"/>
        <v>1459755</v>
      </c>
      <c r="D111" s="29">
        <v>1372012</v>
      </c>
      <c r="E111" s="29"/>
      <c r="F111" s="29">
        <v>85448</v>
      </c>
      <c r="G111" s="29">
        <v>2295</v>
      </c>
      <c r="H111" s="29"/>
      <c r="I111" s="29">
        <f t="shared" si="7"/>
        <v>4966034</v>
      </c>
      <c r="J111" s="29"/>
      <c r="K111" s="38">
        <v>4966034</v>
      </c>
    </row>
    <row r="112" spans="1:11" x14ac:dyDescent="0.25">
      <c r="A112" s="28" t="s">
        <v>44</v>
      </c>
      <c r="B112" s="29">
        <f t="shared" si="5"/>
        <v>1649772</v>
      </c>
      <c r="C112" s="29">
        <f t="shared" si="6"/>
        <v>1113772</v>
      </c>
      <c r="D112" s="29">
        <v>1036089</v>
      </c>
      <c r="E112" s="29"/>
      <c r="F112" s="29">
        <v>77112</v>
      </c>
      <c r="G112" s="29">
        <v>571</v>
      </c>
      <c r="H112" s="29"/>
      <c r="I112" s="29">
        <f t="shared" si="7"/>
        <v>536000</v>
      </c>
      <c r="J112" s="29"/>
      <c r="K112" s="38">
        <v>536000</v>
      </c>
    </row>
    <row r="113" spans="1:11" x14ac:dyDescent="0.25">
      <c r="A113" s="28" t="s">
        <v>45</v>
      </c>
      <c r="B113" s="29">
        <f t="shared" si="5"/>
        <v>43937.7</v>
      </c>
      <c r="C113" s="29">
        <f t="shared" si="6"/>
        <v>43937.7</v>
      </c>
      <c r="D113" s="29"/>
      <c r="E113" s="29"/>
      <c r="F113" s="29">
        <v>43937.7</v>
      </c>
      <c r="G113" s="29"/>
      <c r="H113" s="29"/>
      <c r="I113" s="29">
        <f t="shared" si="7"/>
        <v>0</v>
      </c>
      <c r="J113" s="29"/>
      <c r="K113" s="38"/>
    </row>
    <row r="114" spans="1:11" x14ac:dyDescent="0.25">
      <c r="A114" s="28" t="s">
        <v>46</v>
      </c>
      <c r="B114" s="29">
        <f t="shared" si="5"/>
        <v>344983</v>
      </c>
      <c r="C114" s="29">
        <f t="shared" si="6"/>
        <v>344983</v>
      </c>
      <c r="D114" s="29">
        <v>335923</v>
      </c>
      <c r="E114" s="29"/>
      <c r="F114" s="29">
        <v>8336</v>
      </c>
      <c r="G114" s="29">
        <v>724</v>
      </c>
      <c r="H114" s="29"/>
      <c r="I114" s="29">
        <f t="shared" si="7"/>
        <v>0</v>
      </c>
      <c r="J114" s="29"/>
      <c r="K114" s="38"/>
    </row>
    <row r="115" spans="1:11" ht="15.75" thickBot="1" x14ac:dyDescent="0.3">
      <c r="A115" s="30" t="s">
        <v>47</v>
      </c>
      <c r="B115" s="31">
        <f t="shared" si="5"/>
        <v>4430034</v>
      </c>
      <c r="C115" s="31">
        <f t="shared" si="6"/>
        <v>0</v>
      </c>
      <c r="D115" s="31"/>
      <c r="E115" s="31"/>
      <c r="F115" s="31"/>
      <c r="G115" s="31"/>
      <c r="H115" s="31"/>
      <c r="I115" s="31">
        <f t="shared" si="7"/>
        <v>4430034</v>
      </c>
      <c r="J115" s="31"/>
      <c r="K115" s="32">
        <v>4430034</v>
      </c>
    </row>
    <row r="116" spans="1:11" x14ac:dyDescent="0.25">
      <c r="A116" s="28" t="s">
        <v>91</v>
      </c>
      <c r="B116" s="29">
        <f t="shared" si="5"/>
        <v>66256</v>
      </c>
      <c r="C116" s="29">
        <f t="shared" si="6"/>
        <v>49555</v>
      </c>
      <c r="D116" s="29">
        <v>39060</v>
      </c>
      <c r="E116" s="29"/>
      <c r="F116" s="29">
        <v>10461</v>
      </c>
      <c r="G116" s="29">
        <v>34</v>
      </c>
      <c r="H116" s="29"/>
      <c r="I116" s="29">
        <f t="shared" si="7"/>
        <v>16701</v>
      </c>
      <c r="J116" s="29"/>
      <c r="K116" s="38">
        <v>16701</v>
      </c>
    </row>
    <row r="117" spans="1:11" ht="15.75" thickBot="1" x14ac:dyDescent="0.3">
      <c r="A117" s="30" t="s">
        <v>47</v>
      </c>
      <c r="B117" s="31">
        <f t="shared" si="5"/>
        <v>16701</v>
      </c>
      <c r="C117" s="31">
        <f t="shared" si="6"/>
        <v>0</v>
      </c>
      <c r="D117" s="31"/>
      <c r="E117" s="31"/>
      <c r="F117" s="31"/>
      <c r="G117" s="31"/>
      <c r="H117" s="31"/>
      <c r="I117" s="31">
        <f t="shared" si="7"/>
        <v>16701</v>
      </c>
      <c r="J117" s="31"/>
      <c r="K117" s="32">
        <v>16701</v>
      </c>
    </row>
    <row r="118" spans="1:11" x14ac:dyDescent="0.25">
      <c r="A118" s="28" t="s">
        <v>92</v>
      </c>
      <c r="B118" s="29">
        <f t="shared" si="5"/>
        <v>722803.5</v>
      </c>
      <c r="C118" s="29">
        <f t="shared" si="6"/>
        <v>54808</v>
      </c>
      <c r="D118" s="29">
        <v>54353</v>
      </c>
      <c r="E118" s="29"/>
      <c r="F118" s="29">
        <v>298</v>
      </c>
      <c r="G118" s="29">
        <v>157</v>
      </c>
      <c r="H118" s="29"/>
      <c r="I118" s="29">
        <f t="shared" si="7"/>
        <v>667995.5</v>
      </c>
      <c r="J118" s="29"/>
      <c r="K118" s="38">
        <v>667995.5</v>
      </c>
    </row>
    <row r="119" spans="1:11" x14ac:dyDescent="0.25">
      <c r="A119" s="28" t="s">
        <v>61</v>
      </c>
      <c r="B119" s="29">
        <f t="shared" si="5"/>
        <v>28968</v>
      </c>
      <c r="C119" s="29">
        <f t="shared" si="6"/>
        <v>28968</v>
      </c>
      <c r="D119" s="29">
        <v>28565</v>
      </c>
      <c r="E119" s="29"/>
      <c r="F119" s="29">
        <v>298</v>
      </c>
      <c r="G119" s="29">
        <v>105</v>
      </c>
      <c r="H119" s="29"/>
      <c r="I119" s="29">
        <f t="shared" si="7"/>
        <v>0</v>
      </c>
      <c r="J119" s="29"/>
      <c r="K119" s="38"/>
    </row>
    <row r="120" spans="1:11" x14ac:dyDescent="0.25">
      <c r="A120" s="28" t="s">
        <v>57</v>
      </c>
      <c r="B120" s="29">
        <f t="shared" si="5"/>
        <v>27840</v>
      </c>
      <c r="C120" s="29">
        <f t="shared" si="6"/>
        <v>27840</v>
      </c>
      <c r="D120" s="29">
        <v>27788</v>
      </c>
      <c r="E120" s="29"/>
      <c r="F120" s="29"/>
      <c r="G120" s="29">
        <v>52</v>
      </c>
      <c r="H120" s="29"/>
      <c r="I120" s="29">
        <f t="shared" si="7"/>
        <v>0</v>
      </c>
      <c r="J120" s="29"/>
      <c r="K120" s="38"/>
    </row>
    <row r="121" spans="1:11" ht="15.75" thickBot="1" x14ac:dyDescent="0.3">
      <c r="A121" s="30" t="s">
        <v>47</v>
      </c>
      <c r="B121" s="31">
        <f t="shared" si="5"/>
        <v>667995.5</v>
      </c>
      <c r="C121" s="31">
        <f t="shared" si="6"/>
        <v>0</v>
      </c>
      <c r="D121" s="31"/>
      <c r="E121" s="31"/>
      <c r="F121" s="31"/>
      <c r="G121" s="31"/>
      <c r="H121" s="31"/>
      <c r="I121" s="31">
        <f t="shared" si="7"/>
        <v>667995.5</v>
      </c>
      <c r="J121" s="31"/>
      <c r="K121" s="32">
        <v>667995.5</v>
      </c>
    </row>
    <row r="122" spans="1:11" x14ac:dyDescent="0.25">
      <c r="A122" s="28" t="s">
        <v>93</v>
      </c>
      <c r="B122" s="29">
        <f t="shared" si="5"/>
        <v>266892.5</v>
      </c>
      <c r="C122" s="29">
        <f t="shared" si="6"/>
        <v>123743</v>
      </c>
      <c r="D122" s="29">
        <v>119914</v>
      </c>
      <c r="E122" s="29"/>
      <c r="F122" s="29">
        <v>3740</v>
      </c>
      <c r="G122" s="29">
        <v>89</v>
      </c>
      <c r="H122" s="29"/>
      <c r="I122" s="29">
        <f t="shared" si="7"/>
        <v>143149.5</v>
      </c>
      <c r="J122" s="29"/>
      <c r="K122" s="38">
        <v>143149.5</v>
      </c>
    </row>
    <row r="123" spans="1:11" x14ac:dyDescent="0.25">
      <c r="A123" s="28" t="s">
        <v>61</v>
      </c>
      <c r="B123" s="29">
        <f t="shared" si="5"/>
        <v>102815</v>
      </c>
      <c r="C123" s="29">
        <f t="shared" si="6"/>
        <v>102815</v>
      </c>
      <c r="D123" s="29">
        <v>98996</v>
      </c>
      <c r="E123" s="29"/>
      <c r="F123" s="29">
        <v>3740</v>
      </c>
      <c r="G123" s="29">
        <v>79</v>
      </c>
      <c r="H123" s="29"/>
      <c r="I123" s="29">
        <f t="shared" si="7"/>
        <v>0</v>
      </c>
      <c r="J123" s="29"/>
      <c r="K123" s="38"/>
    </row>
    <row r="124" spans="1:11" x14ac:dyDescent="0.25">
      <c r="A124" s="28" t="s">
        <v>76</v>
      </c>
      <c r="B124" s="29">
        <f t="shared" si="5"/>
        <v>20928</v>
      </c>
      <c r="C124" s="29">
        <f t="shared" si="6"/>
        <v>20928</v>
      </c>
      <c r="D124" s="29">
        <v>20918</v>
      </c>
      <c r="E124" s="29"/>
      <c r="F124" s="29"/>
      <c r="G124" s="29">
        <v>10</v>
      </c>
      <c r="H124" s="29"/>
      <c r="I124" s="29">
        <f t="shared" si="7"/>
        <v>0</v>
      </c>
      <c r="J124" s="29"/>
      <c r="K124" s="38"/>
    </row>
    <row r="125" spans="1:11" ht="15.75" thickBot="1" x14ac:dyDescent="0.3">
      <c r="A125" s="30" t="s">
        <v>47</v>
      </c>
      <c r="B125" s="31">
        <f t="shared" si="5"/>
        <v>143149.5</v>
      </c>
      <c r="C125" s="31">
        <f t="shared" si="6"/>
        <v>0</v>
      </c>
      <c r="D125" s="31"/>
      <c r="E125" s="31"/>
      <c r="F125" s="31"/>
      <c r="G125" s="31"/>
      <c r="H125" s="31"/>
      <c r="I125" s="31">
        <f t="shared" si="7"/>
        <v>143149.5</v>
      </c>
      <c r="J125" s="31"/>
      <c r="K125" s="32">
        <v>143149.5</v>
      </c>
    </row>
    <row r="126" spans="1:11" x14ac:dyDescent="0.25">
      <c r="A126" s="28" t="s">
        <v>94</v>
      </c>
      <c r="B126" s="29">
        <f t="shared" si="5"/>
        <v>667048</v>
      </c>
      <c r="C126" s="29">
        <f t="shared" si="6"/>
        <v>261553</v>
      </c>
      <c r="D126" s="29">
        <v>231344</v>
      </c>
      <c r="E126" s="29"/>
      <c r="F126" s="29">
        <v>29841</v>
      </c>
      <c r="G126" s="29">
        <v>368</v>
      </c>
      <c r="H126" s="29"/>
      <c r="I126" s="29">
        <f t="shared" si="7"/>
        <v>405495</v>
      </c>
      <c r="J126" s="29"/>
      <c r="K126" s="38">
        <v>405495</v>
      </c>
    </row>
    <row r="127" spans="1:11" x14ac:dyDescent="0.25">
      <c r="A127" s="28" t="s">
        <v>61</v>
      </c>
      <c r="B127" s="29">
        <f t="shared" si="5"/>
        <v>180277</v>
      </c>
      <c r="C127" s="29">
        <f t="shared" si="6"/>
        <v>164277</v>
      </c>
      <c r="D127" s="29">
        <v>141438</v>
      </c>
      <c r="E127" s="29"/>
      <c r="F127" s="29">
        <v>22548</v>
      </c>
      <c r="G127" s="29">
        <v>291</v>
      </c>
      <c r="H127" s="29"/>
      <c r="I127" s="29">
        <f t="shared" si="7"/>
        <v>16000</v>
      </c>
      <c r="J127" s="29"/>
      <c r="K127" s="38">
        <v>16000</v>
      </c>
    </row>
    <row r="128" spans="1:11" x14ac:dyDescent="0.25">
      <c r="A128" s="35" t="s">
        <v>45</v>
      </c>
      <c r="B128" s="29">
        <f t="shared" si="5"/>
        <v>19575</v>
      </c>
      <c r="C128" s="29">
        <f t="shared" si="6"/>
        <v>19575</v>
      </c>
      <c r="D128" s="29"/>
      <c r="E128" s="29"/>
      <c r="F128" s="29">
        <v>19575</v>
      </c>
      <c r="G128" s="29"/>
      <c r="H128" s="29"/>
      <c r="I128" s="29">
        <f t="shared" si="7"/>
        <v>0</v>
      </c>
      <c r="J128" s="29"/>
      <c r="K128" s="38"/>
    </row>
    <row r="129" spans="1:11" x14ac:dyDescent="0.25">
      <c r="A129" s="28" t="s">
        <v>76</v>
      </c>
      <c r="B129" s="29">
        <f t="shared" si="5"/>
        <v>97276</v>
      </c>
      <c r="C129" s="29">
        <f t="shared" si="6"/>
        <v>97276</v>
      </c>
      <c r="D129" s="29">
        <v>89906</v>
      </c>
      <c r="E129" s="29"/>
      <c r="F129" s="29">
        <v>7293</v>
      </c>
      <c r="G129" s="29">
        <v>77</v>
      </c>
      <c r="H129" s="29"/>
      <c r="I129" s="29">
        <f t="shared" si="7"/>
        <v>0</v>
      </c>
      <c r="J129" s="29"/>
      <c r="K129" s="38"/>
    </row>
    <row r="130" spans="1:11" ht="15.75" thickBot="1" x14ac:dyDescent="0.3">
      <c r="A130" s="36" t="s">
        <v>47</v>
      </c>
      <c r="B130" s="31">
        <f t="shared" si="5"/>
        <v>389496</v>
      </c>
      <c r="C130" s="31">
        <f t="shared" si="6"/>
        <v>0</v>
      </c>
      <c r="D130" s="31"/>
      <c r="E130" s="31"/>
      <c r="F130" s="31"/>
      <c r="G130" s="31"/>
      <c r="H130" s="31"/>
      <c r="I130" s="31">
        <f t="shared" si="7"/>
        <v>389496</v>
      </c>
      <c r="J130" s="31"/>
      <c r="K130" s="32">
        <v>389496</v>
      </c>
    </row>
    <row r="131" spans="1:11" x14ac:dyDescent="0.25">
      <c r="A131" s="28" t="s">
        <v>95</v>
      </c>
      <c r="B131" s="29">
        <f t="shared" si="5"/>
        <v>671116</v>
      </c>
      <c r="C131" s="29">
        <f t="shared" si="6"/>
        <v>184355</v>
      </c>
      <c r="D131" s="29">
        <v>183680</v>
      </c>
      <c r="E131" s="29"/>
      <c r="F131" s="29">
        <v>455</v>
      </c>
      <c r="G131" s="29">
        <v>220</v>
      </c>
      <c r="H131" s="29"/>
      <c r="I131" s="29">
        <f t="shared" si="7"/>
        <v>486761</v>
      </c>
      <c r="J131" s="29"/>
      <c r="K131" s="38">
        <v>486761</v>
      </c>
    </row>
    <row r="132" spans="1:11" x14ac:dyDescent="0.25">
      <c r="A132" s="28" t="s">
        <v>61</v>
      </c>
      <c r="B132" s="29">
        <f t="shared" si="5"/>
        <v>289388</v>
      </c>
      <c r="C132" s="29">
        <f t="shared" si="6"/>
        <v>139388</v>
      </c>
      <c r="D132" s="29">
        <v>138763</v>
      </c>
      <c r="E132" s="29"/>
      <c r="F132" s="29">
        <v>455</v>
      </c>
      <c r="G132" s="29">
        <v>170</v>
      </c>
      <c r="H132" s="29"/>
      <c r="I132" s="29">
        <f t="shared" si="7"/>
        <v>150000</v>
      </c>
      <c r="J132" s="29"/>
      <c r="K132" s="38">
        <v>150000</v>
      </c>
    </row>
    <row r="133" spans="1:11" x14ac:dyDescent="0.25">
      <c r="A133" s="28" t="s">
        <v>57</v>
      </c>
      <c r="B133" s="29">
        <f t="shared" si="5"/>
        <v>46967</v>
      </c>
      <c r="C133" s="29">
        <f t="shared" si="6"/>
        <v>46967</v>
      </c>
      <c r="D133" s="29">
        <v>46917</v>
      </c>
      <c r="E133" s="29"/>
      <c r="F133" s="29"/>
      <c r="G133" s="29">
        <v>50</v>
      </c>
      <c r="H133" s="29"/>
      <c r="I133" s="29">
        <f t="shared" si="7"/>
        <v>0</v>
      </c>
      <c r="J133" s="29"/>
      <c r="K133" s="38"/>
    </row>
    <row r="134" spans="1:11" ht="15.75" thickBot="1" x14ac:dyDescent="0.3">
      <c r="A134" s="30" t="s">
        <v>47</v>
      </c>
      <c r="B134" s="31">
        <f t="shared" si="5"/>
        <v>336761</v>
      </c>
      <c r="C134" s="31">
        <f t="shared" si="6"/>
        <v>0</v>
      </c>
      <c r="D134" s="31"/>
      <c r="E134" s="31"/>
      <c r="F134" s="31"/>
      <c r="G134" s="31"/>
      <c r="H134" s="31"/>
      <c r="I134" s="31">
        <f t="shared" si="7"/>
        <v>336761</v>
      </c>
      <c r="J134" s="31"/>
      <c r="K134" s="32">
        <v>336761</v>
      </c>
    </row>
    <row r="135" spans="1:11" x14ac:dyDescent="0.25">
      <c r="A135" s="28" t="s">
        <v>96</v>
      </c>
      <c r="B135" s="29">
        <f t="shared" si="5"/>
        <v>260197</v>
      </c>
      <c r="C135" s="29">
        <f t="shared" si="6"/>
        <v>77655</v>
      </c>
      <c r="D135" s="29">
        <v>72931</v>
      </c>
      <c r="E135" s="29"/>
      <c r="F135" s="29">
        <v>4680</v>
      </c>
      <c r="G135" s="29">
        <v>44</v>
      </c>
      <c r="H135" s="29"/>
      <c r="I135" s="29">
        <f t="shared" si="7"/>
        <v>182542</v>
      </c>
      <c r="J135" s="29"/>
      <c r="K135" s="38">
        <v>182542</v>
      </c>
    </row>
    <row r="136" spans="1:11" x14ac:dyDescent="0.25">
      <c r="A136" s="28" t="s">
        <v>61</v>
      </c>
      <c r="B136" s="29">
        <f t="shared" si="5"/>
        <v>60616</v>
      </c>
      <c r="C136" s="29">
        <f t="shared" si="6"/>
        <v>60616</v>
      </c>
      <c r="D136" s="29">
        <v>55909</v>
      </c>
      <c r="E136" s="29"/>
      <c r="F136" s="29">
        <v>4680</v>
      </c>
      <c r="G136" s="29">
        <v>27</v>
      </c>
      <c r="H136" s="29"/>
      <c r="I136" s="29">
        <f t="shared" si="7"/>
        <v>0</v>
      </c>
      <c r="J136" s="29"/>
      <c r="K136" s="38"/>
    </row>
    <row r="137" spans="1:11" x14ac:dyDescent="0.25">
      <c r="A137" s="35" t="s">
        <v>45</v>
      </c>
      <c r="B137" s="29">
        <f t="shared" ref="B137:B165" si="8">SUM(C137,I137)</f>
        <v>3773.7</v>
      </c>
      <c r="C137" s="29">
        <f t="shared" ref="C137:C165" si="9">SUM(D137:H137)</f>
        <v>3773.7</v>
      </c>
      <c r="D137" s="29"/>
      <c r="E137" s="29"/>
      <c r="F137" s="29">
        <v>3773.7</v>
      </c>
      <c r="G137" s="29"/>
      <c r="H137" s="29"/>
      <c r="I137" s="29">
        <f t="shared" si="7"/>
        <v>0</v>
      </c>
      <c r="J137" s="29"/>
      <c r="K137" s="38"/>
    </row>
    <row r="138" spans="1:11" x14ac:dyDescent="0.25">
      <c r="A138" s="28" t="s">
        <v>57</v>
      </c>
      <c r="B138" s="29">
        <f t="shared" si="8"/>
        <v>17039</v>
      </c>
      <c r="C138" s="29">
        <f t="shared" si="9"/>
        <v>17039</v>
      </c>
      <c r="D138" s="29">
        <v>17022</v>
      </c>
      <c r="E138" s="29"/>
      <c r="F138" s="29"/>
      <c r="G138" s="29">
        <v>17</v>
      </c>
      <c r="H138" s="29"/>
      <c r="I138" s="29">
        <f t="shared" si="7"/>
        <v>0</v>
      </c>
      <c r="J138" s="29"/>
      <c r="K138" s="38"/>
    </row>
    <row r="139" spans="1:11" ht="15.75" thickBot="1" x14ac:dyDescent="0.3">
      <c r="A139" s="30" t="s">
        <v>47</v>
      </c>
      <c r="B139" s="31">
        <f t="shared" si="8"/>
        <v>182542</v>
      </c>
      <c r="C139" s="31">
        <f t="shared" si="9"/>
        <v>0</v>
      </c>
      <c r="D139" s="31"/>
      <c r="E139" s="31"/>
      <c r="F139" s="31"/>
      <c r="G139" s="31"/>
      <c r="H139" s="31"/>
      <c r="I139" s="31">
        <f t="shared" si="7"/>
        <v>182542</v>
      </c>
      <c r="J139" s="31"/>
      <c r="K139" s="32">
        <v>182542</v>
      </c>
    </row>
    <row r="140" spans="1:11" x14ac:dyDescent="0.25">
      <c r="A140" s="28" t="s">
        <v>97</v>
      </c>
      <c r="B140" s="29">
        <f t="shared" si="8"/>
        <v>2396195</v>
      </c>
      <c r="C140" s="29">
        <f t="shared" si="9"/>
        <v>408326</v>
      </c>
      <c r="D140" s="29">
        <v>407619</v>
      </c>
      <c r="E140" s="29"/>
      <c r="F140" s="29">
        <v>100</v>
      </c>
      <c r="G140" s="29">
        <v>607</v>
      </c>
      <c r="H140" s="29"/>
      <c r="I140" s="29">
        <f t="shared" si="7"/>
        <v>1987869</v>
      </c>
      <c r="J140" s="29"/>
      <c r="K140" s="38">
        <v>1987869</v>
      </c>
    </row>
    <row r="141" spans="1:11" x14ac:dyDescent="0.25">
      <c r="A141" s="28" t="s">
        <v>61</v>
      </c>
      <c r="B141" s="29">
        <f t="shared" si="8"/>
        <v>601759</v>
      </c>
      <c r="C141" s="29">
        <f t="shared" si="9"/>
        <v>351759</v>
      </c>
      <c r="D141" s="29">
        <v>351389</v>
      </c>
      <c r="E141" s="29"/>
      <c r="F141" s="29">
        <v>100</v>
      </c>
      <c r="G141" s="29">
        <v>270</v>
      </c>
      <c r="H141" s="29"/>
      <c r="I141" s="29">
        <f t="shared" si="7"/>
        <v>250000</v>
      </c>
      <c r="J141" s="29"/>
      <c r="K141" s="38">
        <v>250000</v>
      </c>
    </row>
    <row r="142" spans="1:11" x14ac:dyDescent="0.25">
      <c r="A142" s="28" t="s">
        <v>57</v>
      </c>
      <c r="B142" s="29">
        <f t="shared" si="8"/>
        <v>56567</v>
      </c>
      <c r="C142" s="29">
        <f t="shared" si="9"/>
        <v>56567</v>
      </c>
      <c r="D142" s="29">
        <v>56230</v>
      </c>
      <c r="E142" s="29"/>
      <c r="F142" s="29"/>
      <c r="G142" s="29">
        <v>337</v>
      </c>
      <c r="H142" s="29"/>
      <c r="I142" s="29">
        <f t="shared" ref="I142:I165" si="10">SUM(J142:K142)</f>
        <v>0</v>
      </c>
      <c r="J142" s="29"/>
      <c r="K142" s="38"/>
    </row>
    <row r="143" spans="1:11" ht="15.75" thickBot="1" x14ac:dyDescent="0.3">
      <c r="A143" s="30" t="s">
        <v>47</v>
      </c>
      <c r="B143" s="31">
        <f t="shared" si="8"/>
        <v>1737869</v>
      </c>
      <c r="C143" s="31">
        <f t="shared" si="9"/>
        <v>0</v>
      </c>
      <c r="D143" s="31"/>
      <c r="E143" s="31"/>
      <c r="F143" s="31"/>
      <c r="G143" s="31"/>
      <c r="H143" s="31"/>
      <c r="I143" s="31">
        <f t="shared" si="10"/>
        <v>1737869</v>
      </c>
      <c r="J143" s="31"/>
      <c r="K143" s="32">
        <v>1737869</v>
      </c>
    </row>
    <row r="144" spans="1:11" x14ac:dyDescent="0.25">
      <c r="A144" s="28" t="s">
        <v>98</v>
      </c>
      <c r="B144" s="29">
        <f t="shared" si="8"/>
        <v>127163</v>
      </c>
      <c r="C144" s="29">
        <f t="shared" si="9"/>
        <v>84175</v>
      </c>
      <c r="D144" s="29">
        <v>60618</v>
      </c>
      <c r="E144" s="29"/>
      <c r="F144" s="29">
        <v>23499</v>
      </c>
      <c r="G144" s="29">
        <v>58</v>
      </c>
      <c r="H144" s="29"/>
      <c r="I144" s="29">
        <f t="shared" si="10"/>
        <v>42988</v>
      </c>
      <c r="J144" s="29"/>
      <c r="K144" s="38">
        <v>42988</v>
      </c>
    </row>
    <row r="145" spans="1:11" x14ac:dyDescent="0.25">
      <c r="A145" s="28" t="s">
        <v>61</v>
      </c>
      <c r="B145" s="29">
        <f t="shared" si="8"/>
        <v>60951</v>
      </c>
      <c r="C145" s="29">
        <f t="shared" si="9"/>
        <v>60951</v>
      </c>
      <c r="D145" s="29">
        <v>37407</v>
      </c>
      <c r="E145" s="29"/>
      <c r="F145" s="29">
        <v>23499</v>
      </c>
      <c r="G145" s="29">
        <v>45</v>
      </c>
      <c r="H145" s="29"/>
      <c r="I145" s="29">
        <f t="shared" si="10"/>
        <v>0</v>
      </c>
      <c r="J145" s="29"/>
      <c r="K145" s="38"/>
    </row>
    <row r="146" spans="1:11" x14ac:dyDescent="0.25">
      <c r="A146" s="35" t="s">
        <v>45</v>
      </c>
      <c r="B146" s="29">
        <f t="shared" si="8"/>
        <v>20589</v>
      </c>
      <c r="C146" s="29">
        <f t="shared" si="9"/>
        <v>20589</v>
      </c>
      <c r="D146" s="29"/>
      <c r="E146" s="29"/>
      <c r="F146" s="29">
        <v>20589</v>
      </c>
      <c r="G146" s="29"/>
      <c r="H146" s="29"/>
      <c r="I146" s="29">
        <f t="shared" si="10"/>
        <v>0</v>
      </c>
      <c r="J146" s="29"/>
      <c r="K146" s="38"/>
    </row>
    <row r="147" spans="1:11" x14ac:dyDescent="0.25">
      <c r="A147" s="28" t="s">
        <v>76</v>
      </c>
      <c r="B147" s="29">
        <f t="shared" si="8"/>
        <v>23224</v>
      </c>
      <c r="C147" s="29">
        <f t="shared" si="9"/>
        <v>23224</v>
      </c>
      <c r="D147" s="29">
        <v>23211</v>
      </c>
      <c r="E147" s="29"/>
      <c r="F147" s="29"/>
      <c r="G147" s="29">
        <v>13</v>
      </c>
      <c r="H147" s="29"/>
      <c r="I147" s="29">
        <f t="shared" si="10"/>
        <v>0</v>
      </c>
      <c r="J147" s="29"/>
      <c r="K147" s="38"/>
    </row>
    <row r="148" spans="1:11" ht="15.75" thickBot="1" x14ac:dyDescent="0.3">
      <c r="A148" s="41" t="s">
        <v>47</v>
      </c>
      <c r="B148" s="31">
        <f t="shared" si="8"/>
        <v>42988</v>
      </c>
      <c r="C148" s="31">
        <f t="shared" si="9"/>
        <v>0</v>
      </c>
      <c r="D148" s="31"/>
      <c r="E148" s="31"/>
      <c r="F148" s="31"/>
      <c r="G148" s="31"/>
      <c r="H148" s="31"/>
      <c r="I148" s="31">
        <f t="shared" si="10"/>
        <v>42988</v>
      </c>
      <c r="J148" s="31"/>
      <c r="K148" s="32">
        <v>42988</v>
      </c>
    </row>
    <row r="149" spans="1:11" x14ac:dyDescent="0.25">
      <c r="A149" s="28" t="s">
        <v>99</v>
      </c>
      <c r="B149" s="29">
        <f t="shared" si="8"/>
        <v>867497</v>
      </c>
      <c r="C149" s="29">
        <f t="shared" si="9"/>
        <v>158619</v>
      </c>
      <c r="D149" s="29">
        <v>146499</v>
      </c>
      <c r="E149" s="29"/>
      <c r="F149" s="29">
        <v>11477</v>
      </c>
      <c r="G149" s="29">
        <v>643</v>
      </c>
      <c r="H149" s="29"/>
      <c r="I149" s="29">
        <f t="shared" si="10"/>
        <v>708878</v>
      </c>
      <c r="J149" s="29"/>
      <c r="K149" s="38">
        <v>708878</v>
      </c>
    </row>
    <row r="150" spans="1:11" x14ac:dyDescent="0.25">
      <c r="A150" s="28" t="s">
        <v>61</v>
      </c>
      <c r="B150" s="29">
        <f t="shared" si="8"/>
        <v>241754</v>
      </c>
      <c r="C150" s="29">
        <f t="shared" si="9"/>
        <v>121754</v>
      </c>
      <c r="D150" s="29">
        <v>110820</v>
      </c>
      <c r="E150" s="29"/>
      <c r="F150" s="29">
        <v>10434</v>
      </c>
      <c r="G150" s="29">
        <v>500</v>
      </c>
      <c r="H150" s="29"/>
      <c r="I150" s="29">
        <f t="shared" si="10"/>
        <v>120000</v>
      </c>
      <c r="J150" s="29"/>
      <c r="K150" s="38">
        <v>120000</v>
      </c>
    </row>
    <row r="151" spans="1:11" x14ac:dyDescent="0.25">
      <c r="A151" s="28" t="s">
        <v>76</v>
      </c>
      <c r="B151" s="29">
        <f t="shared" si="8"/>
        <v>36865</v>
      </c>
      <c r="C151" s="29">
        <f t="shared" si="9"/>
        <v>36865</v>
      </c>
      <c r="D151" s="29">
        <v>35679</v>
      </c>
      <c r="E151" s="29"/>
      <c r="F151" s="29">
        <v>1043</v>
      </c>
      <c r="G151" s="29">
        <v>143</v>
      </c>
      <c r="H151" s="29"/>
      <c r="I151" s="29">
        <f t="shared" si="10"/>
        <v>0</v>
      </c>
      <c r="J151" s="29"/>
      <c r="K151" s="38"/>
    </row>
    <row r="152" spans="1:11" ht="15.75" thickBot="1" x14ac:dyDescent="0.3">
      <c r="A152" s="41" t="s">
        <v>47</v>
      </c>
      <c r="B152" s="31">
        <f t="shared" si="8"/>
        <v>588878</v>
      </c>
      <c r="C152" s="31">
        <f t="shared" si="9"/>
        <v>0</v>
      </c>
      <c r="D152" s="31"/>
      <c r="E152" s="31"/>
      <c r="F152" s="31"/>
      <c r="G152" s="31"/>
      <c r="H152" s="31"/>
      <c r="I152" s="31">
        <f t="shared" si="10"/>
        <v>588878</v>
      </c>
      <c r="J152" s="31"/>
      <c r="K152" s="32">
        <v>588878</v>
      </c>
    </row>
    <row r="153" spans="1:11" x14ac:dyDescent="0.25">
      <c r="A153" s="28" t="s">
        <v>100</v>
      </c>
      <c r="B153" s="29">
        <f t="shared" si="8"/>
        <v>381592</v>
      </c>
      <c r="C153" s="29">
        <f t="shared" si="9"/>
        <v>57938</v>
      </c>
      <c r="D153" s="29">
        <v>56966</v>
      </c>
      <c r="E153" s="29"/>
      <c r="F153" s="29">
        <v>897</v>
      </c>
      <c r="G153" s="29">
        <v>75</v>
      </c>
      <c r="H153" s="29"/>
      <c r="I153" s="29">
        <f t="shared" si="10"/>
        <v>323654</v>
      </c>
      <c r="J153" s="29"/>
      <c r="K153" s="38">
        <v>323654</v>
      </c>
    </row>
    <row r="154" spans="1:11" x14ac:dyDescent="0.25">
      <c r="A154" s="28" t="s">
        <v>61</v>
      </c>
      <c r="B154" s="29">
        <f t="shared" si="8"/>
        <v>36689</v>
      </c>
      <c r="C154" s="29">
        <f t="shared" si="9"/>
        <v>36689</v>
      </c>
      <c r="D154" s="29">
        <v>35742</v>
      </c>
      <c r="E154" s="29"/>
      <c r="F154" s="29">
        <v>897</v>
      </c>
      <c r="G154" s="29">
        <v>50</v>
      </c>
      <c r="H154" s="29"/>
      <c r="I154" s="29">
        <f t="shared" si="10"/>
        <v>0</v>
      </c>
      <c r="J154" s="29"/>
      <c r="K154" s="38"/>
    </row>
    <row r="155" spans="1:11" x14ac:dyDescent="0.25">
      <c r="A155" s="28" t="s">
        <v>76</v>
      </c>
      <c r="B155" s="29">
        <f t="shared" si="8"/>
        <v>20277</v>
      </c>
      <c r="C155" s="29">
        <f t="shared" si="9"/>
        <v>20277</v>
      </c>
      <c r="D155" s="29">
        <v>20252</v>
      </c>
      <c r="E155" s="29"/>
      <c r="F155" s="29"/>
      <c r="G155" s="29">
        <v>25</v>
      </c>
      <c r="H155" s="29"/>
      <c r="I155" s="29">
        <f t="shared" si="10"/>
        <v>0</v>
      </c>
      <c r="J155" s="29"/>
      <c r="K155" s="38"/>
    </row>
    <row r="156" spans="1:11" ht="15.75" thickBot="1" x14ac:dyDescent="0.3">
      <c r="A156" s="41" t="s">
        <v>47</v>
      </c>
      <c r="B156" s="31">
        <f t="shared" si="8"/>
        <v>323654</v>
      </c>
      <c r="C156" s="31">
        <f t="shared" si="9"/>
        <v>0</v>
      </c>
      <c r="D156" s="31"/>
      <c r="E156" s="31"/>
      <c r="F156" s="31"/>
      <c r="G156" s="31"/>
      <c r="H156" s="31"/>
      <c r="I156" s="31">
        <f t="shared" si="10"/>
        <v>323654</v>
      </c>
      <c r="J156" s="31"/>
      <c r="K156" s="32">
        <v>323654</v>
      </c>
    </row>
    <row r="157" spans="1:11" x14ac:dyDescent="0.25">
      <c r="A157" s="28" t="s">
        <v>101</v>
      </c>
      <c r="B157" s="29">
        <f t="shared" si="8"/>
        <v>10322966</v>
      </c>
      <c r="C157" s="29">
        <f t="shared" si="9"/>
        <v>3406621</v>
      </c>
      <c r="D157" s="29"/>
      <c r="E157" s="29">
        <v>621360</v>
      </c>
      <c r="F157" s="29">
        <v>2088261</v>
      </c>
      <c r="G157" s="29"/>
      <c r="H157" s="29">
        <v>697000</v>
      </c>
      <c r="I157" s="29">
        <f t="shared" si="10"/>
        <v>6916345</v>
      </c>
      <c r="J157" s="29">
        <v>1185190</v>
      </c>
      <c r="K157" s="38">
        <v>5731155</v>
      </c>
    </row>
    <row r="158" spans="1:11" x14ac:dyDescent="0.25">
      <c r="A158" s="28" t="s">
        <v>102</v>
      </c>
      <c r="B158" s="29">
        <f t="shared" si="8"/>
        <v>203730</v>
      </c>
      <c r="C158" s="29">
        <f t="shared" si="9"/>
        <v>203730</v>
      </c>
      <c r="D158" s="29"/>
      <c r="E158" s="29"/>
      <c r="F158" s="29">
        <v>203730</v>
      </c>
      <c r="G158" s="29"/>
      <c r="H158" s="29"/>
      <c r="I158" s="29">
        <f t="shared" si="10"/>
        <v>0</v>
      </c>
      <c r="J158" s="29"/>
      <c r="K158" s="38"/>
    </row>
    <row r="159" spans="1:11" x14ac:dyDescent="0.25">
      <c r="A159" s="28" t="s">
        <v>103</v>
      </c>
      <c r="B159" s="29">
        <f t="shared" si="8"/>
        <v>621360</v>
      </c>
      <c r="C159" s="29">
        <f t="shared" si="9"/>
        <v>621360</v>
      </c>
      <c r="D159" s="29"/>
      <c r="E159" s="29">
        <v>621360</v>
      </c>
      <c r="F159" s="29"/>
      <c r="G159" s="29"/>
      <c r="H159" s="29"/>
      <c r="I159" s="29">
        <f t="shared" si="10"/>
        <v>0</v>
      </c>
      <c r="J159" s="29"/>
      <c r="K159" s="38"/>
    </row>
    <row r="160" spans="1:11" x14ac:dyDescent="0.25">
      <c r="A160" s="28" t="s">
        <v>104</v>
      </c>
      <c r="B160" s="29">
        <f t="shared" si="8"/>
        <v>1060450</v>
      </c>
      <c r="C160" s="29">
        <f t="shared" si="9"/>
        <v>1060450</v>
      </c>
      <c r="D160" s="29"/>
      <c r="E160" s="29"/>
      <c r="F160" s="29">
        <v>1060450</v>
      </c>
      <c r="G160" s="29"/>
      <c r="H160" s="29"/>
      <c r="I160" s="29">
        <f t="shared" si="10"/>
        <v>0</v>
      </c>
      <c r="J160" s="29"/>
      <c r="K160" s="38"/>
    </row>
    <row r="161" spans="1:11" x14ac:dyDescent="0.25">
      <c r="A161" s="28" t="s">
        <v>105</v>
      </c>
      <c r="B161" s="29">
        <f t="shared" si="8"/>
        <v>824081</v>
      </c>
      <c r="C161" s="29">
        <f t="shared" si="9"/>
        <v>824081</v>
      </c>
      <c r="D161" s="29"/>
      <c r="E161" s="29"/>
      <c r="F161" s="29">
        <v>824081</v>
      </c>
      <c r="G161" s="29"/>
      <c r="H161" s="29"/>
      <c r="I161" s="29">
        <f t="shared" si="10"/>
        <v>0</v>
      </c>
      <c r="J161" s="29"/>
      <c r="K161" s="38"/>
    </row>
    <row r="162" spans="1:11" x14ac:dyDescent="0.25">
      <c r="A162" s="28" t="s">
        <v>106</v>
      </c>
      <c r="B162" s="29">
        <f t="shared" si="8"/>
        <v>1882190</v>
      </c>
      <c r="C162" s="29">
        <f t="shared" si="9"/>
        <v>697000</v>
      </c>
      <c r="D162" s="29"/>
      <c r="E162" s="29"/>
      <c r="F162" s="29"/>
      <c r="G162" s="29"/>
      <c r="H162" s="29">
        <v>697000</v>
      </c>
      <c r="I162" s="29">
        <f t="shared" si="10"/>
        <v>1185190</v>
      </c>
      <c r="J162" s="29">
        <v>1185190</v>
      </c>
      <c r="K162" s="38"/>
    </row>
    <row r="163" spans="1:11" x14ac:dyDescent="0.25">
      <c r="A163" s="28" t="s">
        <v>107</v>
      </c>
      <c r="B163" s="29">
        <f t="shared" si="8"/>
        <v>4212155</v>
      </c>
      <c r="C163" s="29">
        <f t="shared" si="9"/>
        <v>0</v>
      </c>
      <c r="D163" s="29"/>
      <c r="E163" s="29"/>
      <c r="F163" s="29"/>
      <c r="G163" s="29"/>
      <c r="H163" s="29"/>
      <c r="I163" s="29">
        <f t="shared" si="10"/>
        <v>4212155</v>
      </c>
      <c r="J163" s="29"/>
      <c r="K163" s="38">
        <v>4212155</v>
      </c>
    </row>
    <row r="164" spans="1:11" x14ac:dyDescent="0.25">
      <c r="A164" s="28" t="s">
        <v>108</v>
      </c>
      <c r="B164" s="29">
        <f t="shared" si="8"/>
        <v>661500</v>
      </c>
      <c r="C164" s="29">
        <f t="shared" si="9"/>
        <v>0</v>
      </c>
      <c r="D164" s="29"/>
      <c r="E164" s="29"/>
      <c r="F164" s="29"/>
      <c r="G164" s="29"/>
      <c r="H164" s="29"/>
      <c r="I164" s="29">
        <f t="shared" si="10"/>
        <v>661500</v>
      </c>
      <c r="J164" s="29"/>
      <c r="K164" s="38">
        <v>661500</v>
      </c>
    </row>
    <row r="165" spans="1:11" ht="15.75" thickBot="1" x14ac:dyDescent="0.3">
      <c r="A165" s="41" t="s">
        <v>109</v>
      </c>
      <c r="B165" s="31">
        <f t="shared" si="8"/>
        <v>857500</v>
      </c>
      <c r="C165" s="31">
        <f t="shared" si="9"/>
        <v>0</v>
      </c>
      <c r="D165" s="31"/>
      <c r="E165" s="31"/>
      <c r="F165" s="31"/>
      <c r="G165" s="31"/>
      <c r="H165" s="31"/>
      <c r="I165" s="31">
        <f t="shared" si="10"/>
        <v>857500</v>
      </c>
      <c r="J165" s="31"/>
      <c r="K165" s="32">
        <v>857500</v>
      </c>
    </row>
  </sheetData>
  <mergeCells count="5">
    <mergeCell ref="J5:K5"/>
    <mergeCell ref="A6:A7"/>
    <mergeCell ref="B6:B7"/>
    <mergeCell ref="C6:H6"/>
    <mergeCell ref="I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C482-02A7-43D6-9090-41D5E56E8DAE}">
  <dimension ref="A1:B19"/>
  <sheetViews>
    <sheetView workbookViewId="0">
      <selection activeCell="B2" sqref="B2"/>
    </sheetView>
  </sheetViews>
  <sheetFormatPr defaultRowHeight="15" x14ac:dyDescent="0.25"/>
  <cols>
    <col min="1" max="1" width="105.5703125" style="46" customWidth="1"/>
    <col min="2" max="2" width="11.42578125" customWidth="1"/>
  </cols>
  <sheetData>
    <row r="1" spans="1:2" ht="23.25" x14ac:dyDescent="0.25">
      <c r="A1" s="2" t="s">
        <v>0</v>
      </c>
    </row>
    <row r="2" spans="1:2" ht="23.25" x14ac:dyDescent="0.25">
      <c r="A2" s="2" t="s">
        <v>110</v>
      </c>
      <c r="B2" s="45"/>
    </row>
    <row r="3" spans="1:2" ht="23.25" x14ac:dyDescent="0.25">
      <c r="A3" s="2" t="s">
        <v>111</v>
      </c>
      <c r="B3" s="45"/>
    </row>
    <row r="4" spans="1:2" x14ac:dyDescent="0.25">
      <c r="B4" s="45"/>
    </row>
    <row r="5" spans="1:2" ht="15.75" thickBot="1" x14ac:dyDescent="0.3"/>
    <row r="6" spans="1:2" ht="24.75" thickTop="1" thickBot="1" x14ac:dyDescent="0.3">
      <c r="A6" s="144" t="s">
        <v>112</v>
      </c>
      <c r="B6" s="47" t="s">
        <v>11</v>
      </c>
    </row>
    <row r="7" spans="1:2" ht="31.5" customHeight="1" thickTop="1" thickBot="1" x14ac:dyDescent="0.3">
      <c r="A7" s="145"/>
      <c r="B7" s="48">
        <v>2021</v>
      </c>
    </row>
    <row r="8" spans="1:2" s="1" customFormat="1" ht="24" thickTop="1" x14ac:dyDescent="0.25">
      <c r="A8" s="49" t="s">
        <v>113</v>
      </c>
      <c r="B8" s="50">
        <f>SUM(B9:B11)</f>
        <v>150000</v>
      </c>
    </row>
    <row r="9" spans="1:2" s="1" customFormat="1" ht="28.5" x14ac:dyDescent="0.25">
      <c r="A9" s="51" t="s">
        <v>114</v>
      </c>
      <c r="B9" s="52">
        <v>119300</v>
      </c>
    </row>
    <row r="10" spans="1:2" x14ac:dyDescent="0.25">
      <c r="A10" s="51" t="s">
        <v>115</v>
      </c>
      <c r="B10" s="53">
        <v>19000</v>
      </c>
    </row>
    <row r="11" spans="1:2" x14ac:dyDescent="0.25">
      <c r="A11" s="51" t="s">
        <v>116</v>
      </c>
      <c r="B11" s="53">
        <v>11700</v>
      </c>
    </row>
    <row r="12" spans="1:2" s="1" customFormat="1" ht="23.25" x14ac:dyDescent="0.25">
      <c r="A12" s="54" t="s">
        <v>117</v>
      </c>
      <c r="B12" s="55">
        <f>SUM(B13:B15)</f>
        <v>250000</v>
      </c>
    </row>
    <row r="13" spans="1:2" x14ac:dyDescent="0.25">
      <c r="A13" s="51" t="s">
        <v>118</v>
      </c>
      <c r="B13" s="53">
        <v>43500</v>
      </c>
    </row>
    <row r="14" spans="1:2" x14ac:dyDescent="0.25">
      <c r="A14" s="51" t="s">
        <v>119</v>
      </c>
      <c r="B14" s="53">
        <v>168000</v>
      </c>
    </row>
    <row r="15" spans="1:2" x14ac:dyDescent="0.25">
      <c r="A15" s="51" t="s">
        <v>120</v>
      </c>
      <c r="B15" s="53">
        <v>38500</v>
      </c>
    </row>
    <row r="16" spans="1:2" s="1" customFormat="1" ht="23.25" x14ac:dyDescent="0.25">
      <c r="A16" s="54" t="s">
        <v>121</v>
      </c>
      <c r="B16" s="55">
        <f>SUM(B17:B19)</f>
        <v>120000</v>
      </c>
    </row>
    <row r="17" spans="1:2" x14ac:dyDescent="0.25">
      <c r="A17" s="51" t="s">
        <v>122</v>
      </c>
      <c r="B17" s="53">
        <v>22000</v>
      </c>
    </row>
    <row r="18" spans="1:2" x14ac:dyDescent="0.25">
      <c r="A18" s="51" t="s">
        <v>123</v>
      </c>
      <c r="B18" s="53">
        <v>33700</v>
      </c>
    </row>
    <row r="19" spans="1:2" x14ac:dyDescent="0.25">
      <c r="A19" s="51" t="s">
        <v>124</v>
      </c>
      <c r="B19" s="53">
        <v>64300</v>
      </c>
    </row>
  </sheetData>
  <mergeCells count="1">
    <mergeCell ref="A6:A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32E44-AB25-446E-8664-6C7C30F8CEDE}">
  <dimension ref="A1:K34"/>
  <sheetViews>
    <sheetView workbookViewId="0">
      <selection activeCell="A3" sqref="A3"/>
    </sheetView>
  </sheetViews>
  <sheetFormatPr defaultRowHeight="15" x14ac:dyDescent="0.25"/>
  <cols>
    <col min="1" max="1" width="41.28515625" customWidth="1"/>
    <col min="2" max="2" width="14.28515625" customWidth="1"/>
    <col min="3" max="3" width="11.5703125" customWidth="1"/>
    <col min="4" max="4" width="13.140625" customWidth="1"/>
    <col min="5" max="5" width="13.7109375" customWidth="1"/>
    <col min="6" max="6" width="12.85546875" customWidth="1"/>
    <col min="7" max="7" width="10.85546875" customWidth="1"/>
    <col min="8" max="8" width="11.85546875" customWidth="1"/>
    <col min="9" max="9" width="9.85546875" customWidth="1"/>
    <col min="10" max="10" width="11.140625" customWidth="1"/>
    <col min="11" max="11" width="11.42578125" customWidth="1"/>
  </cols>
  <sheetData>
    <row r="1" spans="1:11" ht="23.25" x14ac:dyDescent="0.25">
      <c r="F1" s="2" t="s">
        <v>0</v>
      </c>
    </row>
    <row r="2" spans="1:11" ht="23.25" x14ac:dyDescent="0.25">
      <c r="F2" s="2" t="s">
        <v>125</v>
      </c>
    </row>
    <row r="3" spans="1:11" ht="23.25" x14ac:dyDescent="0.25">
      <c r="F3" s="2" t="s">
        <v>126</v>
      </c>
    </row>
    <row r="4" spans="1:11" ht="15.75" thickBot="1" x14ac:dyDescent="0.3"/>
    <row r="5" spans="1:11" s="56" customFormat="1" ht="48.75" customHeight="1" thickTop="1" thickBot="1" x14ac:dyDescent="0.3">
      <c r="A5" s="146" t="s">
        <v>127</v>
      </c>
      <c r="B5" s="146" t="s">
        <v>31</v>
      </c>
      <c r="C5" s="146" t="s">
        <v>128</v>
      </c>
      <c r="D5" s="148" t="s">
        <v>32</v>
      </c>
      <c r="E5" s="149"/>
      <c r="F5" s="149"/>
      <c r="G5" s="149"/>
      <c r="H5" s="150"/>
      <c r="I5" s="148" t="s">
        <v>33</v>
      </c>
      <c r="J5" s="149"/>
      <c r="K5" s="150"/>
    </row>
    <row r="6" spans="1:11" s="56" customFormat="1" ht="66.75" customHeight="1" thickTop="1" thickBot="1" x14ac:dyDescent="0.3">
      <c r="A6" s="147"/>
      <c r="B6" s="147"/>
      <c r="C6" s="147"/>
      <c r="D6" s="57" t="s">
        <v>34</v>
      </c>
      <c r="E6" s="57" t="s">
        <v>35</v>
      </c>
      <c r="F6" s="57" t="s">
        <v>37</v>
      </c>
      <c r="G6" s="57" t="s">
        <v>38</v>
      </c>
      <c r="H6" s="57" t="s">
        <v>39</v>
      </c>
      <c r="I6" s="57" t="s">
        <v>40</v>
      </c>
      <c r="J6" s="57" t="s">
        <v>129</v>
      </c>
      <c r="K6" s="57" t="s">
        <v>42</v>
      </c>
    </row>
    <row r="7" spans="1:11" s="1" customFormat="1" ht="18.75" customHeight="1" thickTop="1" x14ac:dyDescent="0.25">
      <c r="A7" s="58" t="s">
        <v>130</v>
      </c>
      <c r="B7" s="50">
        <f>SUM(B8:B33)</f>
        <v>2203579.4000000004</v>
      </c>
      <c r="C7" s="50">
        <f t="shared" ref="C7:K7" si="0">SUM(C8:C33)</f>
        <v>643788.4</v>
      </c>
      <c r="D7" s="50">
        <f t="shared" si="0"/>
        <v>1478075</v>
      </c>
      <c r="E7" s="50">
        <f t="shared" si="0"/>
        <v>1087859.6000000001</v>
      </c>
      <c r="F7" s="50">
        <f t="shared" si="0"/>
        <v>356487.99999999994</v>
      </c>
      <c r="G7" s="50">
        <f t="shared" si="0"/>
        <v>375.4</v>
      </c>
      <c r="H7" s="50">
        <f t="shared" si="0"/>
        <v>33352</v>
      </c>
      <c r="I7" s="50">
        <f t="shared" si="0"/>
        <v>81716</v>
      </c>
      <c r="J7" s="50">
        <f t="shared" si="0"/>
        <v>0</v>
      </c>
      <c r="K7" s="50">
        <f t="shared" si="0"/>
        <v>81716</v>
      </c>
    </row>
    <row r="8" spans="1:11" ht="18.75" customHeight="1" x14ac:dyDescent="0.25">
      <c r="A8" s="59" t="s">
        <v>131</v>
      </c>
      <c r="B8" s="60">
        <f>SUM(C8,D8,I8)</f>
        <v>58602.3</v>
      </c>
      <c r="C8" s="60">
        <v>2455</v>
      </c>
      <c r="D8" s="53">
        <f>SUM(E8:H8)</f>
        <v>56147.3</v>
      </c>
      <c r="E8" s="60">
        <v>46061.1</v>
      </c>
      <c r="F8" s="60">
        <v>8241.2000000000007</v>
      </c>
      <c r="G8" s="60">
        <v>34</v>
      </c>
      <c r="H8" s="60">
        <v>1811</v>
      </c>
      <c r="I8" s="53">
        <f>SUM(J8:K8)</f>
        <v>0</v>
      </c>
      <c r="J8" s="60"/>
      <c r="K8" s="60">
        <v>0</v>
      </c>
    </row>
    <row r="9" spans="1:11" ht="18.75" customHeight="1" x14ac:dyDescent="0.25">
      <c r="A9" s="59" t="s">
        <v>132</v>
      </c>
      <c r="B9" s="60">
        <f t="shared" ref="B9:B33" si="1">SUM(C9,D9,I9)</f>
        <v>70457</v>
      </c>
      <c r="C9" s="60">
        <v>1959</v>
      </c>
      <c r="D9" s="53">
        <f t="shared" ref="D9:D33" si="2">SUM(E9:H9)</f>
        <v>68498</v>
      </c>
      <c r="E9" s="60">
        <v>58576.2</v>
      </c>
      <c r="F9" s="60">
        <v>8453.7999999999993</v>
      </c>
      <c r="G9" s="60">
        <v>45</v>
      </c>
      <c r="H9" s="60">
        <v>1423</v>
      </c>
      <c r="I9" s="53">
        <f t="shared" ref="I9:I32" si="3">SUM(J9:K9)</f>
        <v>0</v>
      </c>
      <c r="J9" s="60"/>
      <c r="K9" s="60">
        <v>0</v>
      </c>
    </row>
    <row r="10" spans="1:11" ht="18.75" customHeight="1" x14ac:dyDescent="0.25">
      <c r="A10" s="59" t="s">
        <v>133</v>
      </c>
      <c r="B10" s="60">
        <f t="shared" si="1"/>
        <v>68492.899999999994</v>
      </c>
      <c r="C10" s="60">
        <v>1118</v>
      </c>
      <c r="D10" s="53">
        <f t="shared" si="2"/>
        <v>66232.899999999994</v>
      </c>
      <c r="E10" s="60">
        <v>52818.6</v>
      </c>
      <c r="F10" s="60">
        <v>12337.1</v>
      </c>
      <c r="G10" s="60">
        <v>15.2</v>
      </c>
      <c r="H10" s="60">
        <v>1062</v>
      </c>
      <c r="I10" s="53">
        <f t="shared" si="3"/>
        <v>1142</v>
      </c>
      <c r="J10" s="60"/>
      <c r="K10" s="60">
        <v>1142</v>
      </c>
    </row>
    <row r="11" spans="1:11" ht="18.75" customHeight="1" x14ac:dyDescent="0.25">
      <c r="A11" s="59" t="s">
        <v>134</v>
      </c>
      <c r="B11" s="60">
        <f t="shared" si="1"/>
        <v>37656</v>
      </c>
      <c r="C11" s="60">
        <v>518.4</v>
      </c>
      <c r="D11" s="53">
        <f t="shared" si="2"/>
        <v>36638.6</v>
      </c>
      <c r="E11" s="60">
        <v>31902.5</v>
      </c>
      <c r="F11" s="60">
        <v>3717.4</v>
      </c>
      <c r="G11" s="60">
        <v>8.6999999999999993</v>
      </c>
      <c r="H11" s="60">
        <v>1010</v>
      </c>
      <c r="I11" s="53">
        <f t="shared" si="3"/>
        <v>499</v>
      </c>
      <c r="J11" s="60"/>
      <c r="K11" s="60">
        <v>499</v>
      </c>
    </row>
    <row r="12" spans="1:11" ht="18.75" customHeight="1" x14ac:dyDescent="0.25">
      <c r="A12" s="59" t="s">
        <v>135</v>
      </c>
      <c r="B12" s="60">
        <f t="shared" si="1"/>
        <v>49619</v>
      </c>
      <c r="C12" s="60">
        <v>1055</v>
      </c>
      <c r="D12" s="53">
        <f t="shared" si="2"/>
        <v>43505</v>
      </c>
      <c r="E12" s="60">
        <v>36390.6</v>
      </c>
      <c r="F12" s="60">
        <v>5992.4</v>
      </c>
      <c r="G12" s="60">
        <v>25</v>
      </c>
      <c r="H12" s="60">
        <v>1097</v>
      </c>
      <c r="I12" s="53">
        <f t="shared" si="3"/>
        <v>5059</v>
      </c>
      <c r="J12" s="60"/>
      <c r="K12" s="60">
        <v>5059</v>
      </c>
    </row>
    <row r="13" spans="1:11" ht="18.75" customHeight="1" x14ac:dyDescent="0.25">
      <c r="A13" s="59" t="s">
        <v>136</v>
      </c>
      <c r="B13" s="60">
        <f t="shared" si="1"/>
        <v>41546.799999999996</v>
      </c>
      <c r="C13" s="60">
        <v>635</v>
      </c>
      <c r="D13" s="53">
        <f t="shared" si="2"/>
        <v>39380.799999999996</v>
      </c>
      <c r="E13" s="60">
        <v>34021.599999999999</v>
      </c>
      <c r="F13" s="60">
        <v>4748.2</v>
      </c>
      <c r="G13" s="60">
        <v>7</v>
      </c>
      <c r="H13" s="60">
        <v>604</v>
      </c>
      <c r="I13" s="53">
        <f t="shared" si="3"/>
        <v>1531</v>
      </c>
      <c r="J13" s="60"/>
      <c r="K13" s="60">
        <v>1531</v>
      </c>
    </row>
    <row r="14" spans="1:11" ht="18.75" customHeight="1" x14ac:dyDescent="0.25">
      <c r="A14" s="59" t="s">
        <v>137</v>
      </c>
      <c r="B14" s="60">
        <f t="shared" si="1"/>
        <v>54145.2</v>
      </c>
      <c r="C14" s="60">
        <v>1408.5</v>
      </c>
      <c r="D14" s="53">
        <f t="shared" si="2"/>
        <v>50439.7</v>
      </c>
      <c r="E14" s="60">
        <v>44085.1</v>
      </c>
      <c r="F14" s="60">
        <v>5331.1</v>
      </c>
      <c r="G14" s="60">
        <v>9.5</v>
      </c>
      <c r="H14" s="60">
        <v>1014</v>
      </c>
      <c r="I14" s="53">
        <f t="shared" si="3"/>
        <v>2297</v>
      </c>
      <c r="J14" s="60"/>
      <c r="K14" s="60">
        <v>2297</v>
      </c>
    </row>
    <row r="15" spans="1:11" ht="18.75" customHeight="1" x14ac:dyDescent="0.25">
      <c r="A15" s="59" t="s">
        <v>138</v>
      </c>
      <c r="B15" s="60">
        <f t="shared" si="1"/>
        <v>81832.2</v>
      </c>
      <c r="C15" s="60">
        <v>3885</v>
      </c>
      <c r="D15" s="53">
        <f t="shared" si="2"/>
        <v>77947.199999999997</v>
      </c>
      <c r="E15" s="60">
        <v>63582</v>
      </c>
      <c r="F15" s="60">
        <v>11785.8</v>
      </c>
      <c r="G15" s="60">
        <v>11.4</v>
      </c>
      <c r="H15" s="60">
        <v>2568</v>
      </c>
      <c r="I15" s="53">
        <f t="shared" si="3"/>
        <v>0</v>
      </c>
      <c r="J15" s="60"/>
      <c r="K15" s="60">
        <v>0</v>
      </c>
    </row>
    <row r="16" spans="1:11" ht="18.75" customHeight="1" x14ac:dyDescent="0.25">
      <c r="A16" s="59" t="s">
        <v>139</v>
      </c>
      <c r="B16" s="60">
        <f t="shared" si="1"/>
        <v>32669.100000000002</v>
      </c>
      <c r="C16" s="60">
        <v>385</v>
      </c>
      <c r="D16" s="53">
        <f t="shared" si="2"/>
        <v>25438.100000000002</v>
      </c>
      <c r="E16" s="60">
        <v>20583.900000000001</v>
      </c>
      <c r="F16" s="60">
        <v>4411.2</v>
      </c>
      <c r="G16" s="60">
        <v>5</v>
      </c>
      <c r="H16" s="60">
        <v>438</v>
      </c>
      <c r="I16" s="53">
        <f t="shared" si="3"/>
        <v>6846</v>
      </c>
      <c r="J16" s="60"/>
      <c r="K16" s="60">
        <v>6846</v>
      </c>
    </row>
    <row r="17" spans="1:11" ht="18.75" customHeight="1" x14ac:dyDescent="0.25">
      <c r="A17" s="59" t="s">
        <v>140</v>
      </c>
      <c r="B17" s="60">
        <f t="shared" si="1"/>
        <v>37613.5</v>
      </c>
      <c r="C17" s="60">
        <v>341.5</v>
      </c>
      <c r="D17" s="53">
        <f t="shared" si="2"/>
        <v>36922</v>
      </c>
      <c r="E17" s="60">
        <v>32417</v>
      </c>
      <c r="F17" s="60">
        <v>4085</v>
      </c>
      <c r="G17" s="60">
        <v>4</v>
      </c>
      <c r="H17" s="60">
        <v>416</v>
      </c>
      <c r="I17" s="53">
        <f t="shared" si="3"/>
        <v>350</v>
      </c>
      <c r="J17" s="60"/>
      <c r="K17" s="60">
        <v>350</v>
      </c>
    </row>
    <row r="18" spans="1:11" ht="18.75" customHeight="1" x14ac:dyDescent="0.25">
      <c r="A18" s="59" t="s">
        <v>141</v>
      </c>
      <c r="B18" s="60">
        <f t="shared" si="1"/>
        <v>21697.600000000002</v>
      </c>
      <c r="C18" s="60">
        <v>214.2</v>
      </c>
      <c r="D18" s="53">
        <f t="shared" si="2"/>
        <v>21203.4</v>
      </c>
      <c r="E18" s="60">
        <v>18342.400000000001</v>
      </c>
      <c r="F18" s="60">
        <v>2561.1999999999998</v>
      </c>
      <c r="G18" s="60">
        <v>20.8</v>
      </c>
      <c r="H18" s="60">
        <v>279</v>
      </c>
      <c r="I18" s="53">
        <f t="shared" si="3"/>
        <v>280</v>
      </c>
      <c r="J18" s="60"/>
      <c r="K18" s="60">
        <v>280</v>
      </c>
    </row>
    <row r="19" spans="1:11" ht="18.75" customHeight="1" x14ac:dyDescent="0.25">
      <c r="A19" s="59" t="s">
        <v>142</v>
      </c>
      <c r="B19" s="60">
        <f t="shared" si="1"/>
        <v>849169.10000000009</v>
      </c>
      <c r="C19" s="60">
        <v>374029</v>
      </c>
      <c r="D19" s="53">
        <f t="shared" si="2"/>
        <v>435140.10000000003</v>
      </c>
      <c r="E19" s="60">
        <v>219276.1</v>
      </c>
      <c r="F19" s="60">
        <v>205887.8</v>
      </c>
      <c r="G19" s="60">
        <v>12.2</v>
      </c>
      <c r="H19" s="60">
        <v>9964</v>
      </c>
      <c r="I19" s="53">
        <f t="shared" si="3"/>
        <v>40000</v>
      </c>
      <c r="J19" s="60"/>
      <c r="K19" s="60">
        <v>40000</v>
      </c>
    </row>
    <row r="20" spans="1:11" ht="18.75" customHeight="1" x14ac:dyDescent="0.25">
      <c r="A20" s="59" t="s">
        <v>143</v>
      </c>
      <c r="B20" s="60">
        <f t="shared" si="1"/>
        <v>27316.5</v>
      </c>
      <c r="C20" s="60">
        <v>276</v>
      </c>
      <c r="D20" s="53">
        <f t="shared" si="2"/>
        <v>27040.5</v>
      </c>
      <c r="E20" s="60">
        <v>22838.400000000001</v>
      </c>
      <c r="F20" s="60">
        <v>4017.6</v>
      </c>
      <c r="G20" s="60">
        <v>9.5</v>
      </c>
      <c r="H20" s="60">
        <v>175</v>
      </c>
      <c r="I20" s="53">
        <f t="shared" si="3"/>
        <v>0</v>
      </c>
      <c r="J20" s="60"/>
      <c r="K20" s="60">
        <v>0</v>
      </c>
    </row>
    <row r="21" spans="1:11" ht="18.75" customHeight="1" x14ac:dyDescent="0.25">
      <c r="A21" s="59" t="s">
        <v>144</v>
      </c>
      <c r="B21" s="60">
        <f t="shared" si="1"/>
        <v>66772.699999999983</v>
      </c>
      <c r="C21" s="60">
        <v>679.4</v>
      </c>
      <c r="D21" s="53">
        <f t="shared" si="2"/>
        <v>65593.299999999988</v>
      </c>
      <c r="E21" s="60">
        <v>51236.5</v>
      </c>
      <c r="F21" s="60">
        <v>13659.2</v>
      </c>
      <c r="G21" s="60">
        <v>4.5999999999999996</v>
      </c>
      <c r="H21" s="60">
        <v>693</v>
      </c>
      <c r="I21" s="53">
        <f t="shared" si="3"/>
        <v>500</v>
      </c>
      <c r="J21" s="60"/>
      <c r="K21" s="60">
        <v>500</v>
      </c>
    </row>
    <row r="22" spans="1:11" ht="18.75" customHeight="1" x14ac:dyDescent="0.25">
      <c r="A22" s="59" t="s">
        <v>145</v>
      </c>
      <c r="B22" s="60">
        <f t="shared" si="1"/>
        <v>30899.800000000003</v>
      </c>
      <c r="C22" s="60">
        <v>500.4</v>
      </c>
      <c r="D22" s="53">
        <f t="shared" si="2"/>
        <v>29444.400000000001</v>
      </c>
      <c r="E22" s="60">
        <v>24186.5</v>
      </c>
      <c r="F22" s="60">
        <v>4719.3999999999996</v>
      </c>
      <c r="G22" s="60">
        <v>8.5</v>
      </c>
      <c r="H22" s="60">
        <v>530</v>
      </c>
      <c r="I22" s="53">
        <f t="shared" si="3"/>
        <v>955</v>
      </c>
      <c r="J22" s="60"/>
      <c r="K22" s="60">
        <v>955</v>
      </c>
    </row>
    <row r="23" spans="1:11" ht="18.75" customHeight="1" x14ac:dyDescent="0.25">
      <c r="A23" s="59" t="s">
        <v>146</v>
      </c>
      <c r="B23" s="60">
        <f t="shared" si="1"/>
        <v>28606.400000000001</v>
      </c>
      <c r="C23" s="60">
        <v>384</v>
      </c>
      <c r="D23" s="53">
        <f t="shared" si="2"/>
        <v>25330.400000000001</v>
      </c>
      <c r="E23" s="60">
        <v>21016.9</v>
      </c>
      <c r="F23" s="60">
        <v>3907</v>
      </c>
      <c r="G23" s="60">
        <v>12.5</v>
      </c>
      <c r="H23" s="60">
        <v>394</v>
      </c>
      <c r="I23" s="53">
        <f t="shared" si="3"/>
        <v>2892</v>
      </c>
      <c r="J23" s="60"/>
      <c r="K23" s="60">
        <v>2892</v>
      </c>
    </row>
    <row r="24" spans="1:11" ht="18.75" customHeight="1" x14ac:dyDescent="0.25">
      <c r="A24" s="59" t="s">
        <v>147</v>
      </c>
      <c r="B24" s="60">
        <f t="shared" si="1"/>
        <v>83636.2</v>
      </c>
      <c r="C24" s="60">
        <v>4822</v>
      </c>
      <c r="D24" s="53">
        <f t="shared" si="2"/>
        <v>73773.2</v>
      </c>
      <c r="E24" s="60">
        <v>55085.5</v>
      </c>
      <c r="F24" s="60">
        <v>15970.2</v>
      </c>
      <c r="G24" s="60">
        <v>29.5</v>
      </c>
      <c r="H24" s="60">
        <v>2688</v>
      </c>
      <c r="I24" s="53">
        <f t="shared" si="3"/>
        <v>5041</v>
      </c>
      <c r="J24" s="60"/>
      <c r="K24" s="60">
        <v>5041</v>
      </c>
    </row>
    <row r="25" spans="1:11" ht="18.75" customHeight="1" x14ac:dyDescent="0.25">
      <c r="A25" s="59" t="s">
        <v>148</v>
      </c>
      <c r="B25" s="60">
        <f t="shared" si="1"/>
        <v>60520.1</v>
      </c>
      <c r="C25" s="60">
        <v>10096</v>
      </c>
      <c r="D25" s="53">
        <f t="shared" si="2"/>
        <v>50424.1</v>
      </c>
      <c r="E25" s="60">
        <v>42524.7</v>
      </c>
      <c r="F25" s="60">
        <v>3911.4</v>
      </c>
      <c r="G25" s="60">
        <v>3</v>
      </c>
      <c r="H25" s="60">
        <v>3985</v>
      </c>
      <c r="I25" s="53">
        <f t="shared" si="3"/>
        <v>0</v>
      </c>
      <c r="J25" s="60"/>
      <c r="K25" s="60">
        <v>0</v>
      </c>
    </row>
    <row r="26" spans="1:11" ht="18.75" customHeight="1" x14ac:dyDescent="0.25">
      <c r="A26" s="59" t="s">
        <v>149</v>
      </c>
      <c r="B26" s="60">
        <f t="shared" si="1"/>
        <v>27610.6</v>
      </c>
      <c r="C26" s="60">
        <v>164.8</v>
      </c>
      <c r="D26" s="53">
        <f t="shared" si="2"/>
        <v>25645.8</v>
      </c>
      <c r="E26" s="60">
        <v>22049.200000000001</v>
      </c>
      <c r="F26" s="60">
        <v>3417.6</v>
      </c>
      <c r="G26" s="60">
        <v>29</v>
      </c>
      <c r="H26" s="60">
        <v>150</v>
      </c>
      <c r="I26" s="53">
        <f t="shared" si="3"/>
        <v>1800</v>
      </c>
      <c r="J26" s="60"/>
      <c r="K26" s="60">
        <v>1800</v>
      </c>
    </row>
    <row r="27" spans="1:11" ht="18.75" customHeight="1" x14ac:dyDescent="0.25">
      <c r="A27" s="59" t="s">
        <v>150</v>
      </c>
      <c r="B27" s="60">
        <f t="shared" si="1"/>
        <v>45007.700000000004</v>
      </c>
      <c r="C27" s="60">
        <v>998</v>
      </c>
      <c r="D27" s="53">
        <f t="shared" si="2"/>
        <v>43109.700000000004</v>
      </c>
      <c r="E27" s="60">
        <v>37007.9</v>
      </c>
      <c r="F27" s="60">
        <v>5316.8</v>
      </c>
      <c r="G27" s="60">
        <v>18</v>
      </c>
      <c r="H27" s="60">
        <v>767</v>
      </c>
      <c r="I27" s="53">
        <f t="shared" si="3"/>
        <v>900</v>
      </c>
      <c r="J27" s="60"/>
      <c r="K27" s="60">
        <v>900</v>
      </c>
    </row>
    <row r="28" spans="1:11" ht="18.75" customHeight="1" x14ac:dyDescent="0.25">
      <c r="A28" s="59" t="s">
        <v>151</v>
      </c>
      <c r="B28" s="60">
        <f t="shared" si="1"/>
        <v>65994.3</v>
      </c>
      <c r="C28" s="60">
        <v>732.8</v>
      </c>
      <c r="D28" s="53">
        <f t="shared" si="2"/>
        <v>62421.5</v>
      </c>
      <c r="E28" s="60">
        <v>53452.9</v>
      </c>
      <c r="F28" s="60">
        <v>8237.6</v>
      </c>
      <c r="G28" s="60">
        <v>20</v>
      </c>
      <c r="H28" s="60">
        <v>711</v>
      </c>
      <c r="I28" s="53">
        <f t="shared" si="3"/>
        <v>2840</v>
      </c>
      <c r="J28" s="60"/>
      <c r="K28" s="60">
        <v>2840</v>
      </c>
    </row>
    <row r="29" spans="1:11" ht="18.75" customHeight="1" x14ac:dyDescent="0.25">
      <c r="A29" s="59" t="s">
        <v>152</v>
      </c>
      <c r="B29" s="60">
        <f t="shared" si="1"/>
        <v>35743.200000000004</v>
      </c>
      <c r="C29" s="60">
        <v>260</v>
      </c>
      <c r="D29" s="53">
        <f t="shared" si="2"/>
        <v>34583.200000000004</v>
      </c>
      <c r="E29" s="60">
        <v>29403.4</v>
      </c>
      <c r="F29" s="60">
        <v>4835.8</v>
      </c>
      <c r="G29" s="60">
        <v>9</v>
      </c>
      <c r="H29" s="60">
        <v>335</v>
      </c>
      <c r="I29" s="53">
        <f t="shared" si="3"/>
        <v>900</v>
      </c>
      <c r="J29" s="60"/>
      <c r="K29" s="60">
        <v>900</v>
      </c>
    </row>
    <row r="30" spans="1:11" ht="18.75" customHeight="1" x14ac:dyDescent="0.25">
      <c r="A30" s="59" t="s">
        <v>153</v>
      </c>
      <c r="B30" s="60">
        <f t="shared" si="1"/>
        <v>17560.8</v>
      </c>
      <c r="C30" s="60">
        <v>354</v>
      </c>
      <c r="D30" s="53">
        <f t="shared" si="2"/>
        <v>15822.8</v>
      </c>
      <c r="E30" s="60">
        <v>14529.8</v>
      </c>
      <c r="F30" s="60">
        <v>966</v>
      </c>
      <c r="G30" s="60">
        <v>7</v>
      </c>
      <c r="H30" s="60">
        <v>320</v>
      </c>
      <c r="I30" s="53">
        <f t="shared" si="3"/>
        <v>1384</v>
      </c>
      <c r="J30" s="60"/>
      <c r="K30" s="60">
        <v>1384</v>
      </c>
    </row>
    <row r="31" spans="1:11" ht="18.75" customHeight="1" x14ac:dyDescent="0.25">
      <c r="A31" s="59" t="s">
        <v>154</v>
      </c>
      <c r="B31" s="60">
        <f t="shared" si="1"/>
        <v>23057.1</v>
      </c>
      <c r="C31" s="60">
        <v>246</v>
      </c>
      <c r="D31" s="53">
        <f t="shared" si="2"/>
        <v>18811.099999999999</v>
      </c>
      <c r="E31" s="60">
        <v>16684.3</v>
      </c>
      <c r="F31" s="60">
        <v>1807.8</v>
      </c>
      <c r="G31" s="60">
        <v>15</v>
      </c>
      <c r="H31" s="60">
        <v>304</v>
      </c>
      <c r="I31" s="53">
        <f t="shared" si="3"/>
        <v>4000</v>
      </c>
      <c r="J31" s="60"/>
      <c r="K31" s="60">
        <v>4000</v>
      </c>
    </row>
    <row r="32" spans="1:11" ht="18.75" customHeight="1" x14ac:dyDescent="0.25">
      <c r="A32" s="59" t="s">
        <v>155</v>
      </c>
      <c r="B32" s="60">
        <f t="shared" si="1"/>
        <v>51824.9</v>
      </c>
      <c r="C32" s="60">
        <v>743</v>
      </c>
      <c r="D32" s="60">
        <f t="shared" si="2"/>
        <v>48581.9</v>
      </c>
      <c r="E32" s="60">
        <v>39786.5</v>
      </c>
      <c r="F32" s="60">
        <v>8169.4</v>
      </c>
      <c r="G32" s="60">
        <v>12</v>
      </c>
      <c r="H32" s="60">
        <v>614</v>
      </c>
      <c r="I32" s="60">
        <f t="shared" si="3"/>
        <v>2500</v>
      </c>
      <c r="J32" s="61"/>
      <c r="K32" s="61">
        <v>2500</v>
      </c>
    </row>
    <row r="33" spans="1:11" ht="18.75" customHeight="1" x14ac:dyDescent="0.25">
      <c r="A33" s="59" t="s">
        <v>156</v>
      </c>
      <c r="B33" s="60">
        <f t="shared" si="1"/>
        <v>235528.4</v>
      </c>
      <c r="C33" s="60">
        <v>235528.4</v>
      </c>
      <c r="D33" s="60">
        <f t="shared" si="2"/>
        <v>0</v>
      </c>
      <c r="E33" s="60"/>
      <c r="F33" s="60"/>
      <c r="G33" s="60"/>
      <c r="H33" s="60"/>
      <c r="I33" s="60">
        <v>0</v>
      </c>
      <c r="J33" s="13"/>
      <c r="K33" s="13"/>
    </row>
    <row r="34" spans="1:11" ht="18.75" customHeight="1" x14ac:dyDescent="0.25"/>
  </sheetData>
  <mergeCells count="5">
    <mergeCell ref="A5:A6"/>
    <mergeCell ref="B5:B6"/>
    <mergeCell ref="C5:C6"/>
    <mergeCell ref="D5:H5"/>
    <mergeCell ref="I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B08E2-EE44-4541-9CBC-0093B1A49B93}">
  <dimension ref="A1:F146"/>
  <sheetViews>
    <sheetView workbookViewId="0">
      <selection activeCell="H1" sqref="H1"/>
    </sheetView>
  </sheetViews>
  <sheetFormatPr defaultRowHeight="15" x14ac:dyDescent="0.25"/>
  <cols>
    <col min="1" max="1" width="70.140625" style="62" customWidth="1"/>
    <col min="2" max="6" width="13.140625" style="64" customWidth="1"/>
  </cols>
  <sheetData>
    <row r="1" spans="1:6" ht="23.25" x14ac:dyDescent="0.25">
      <c r="B1" s="63" t="s">
        <v>0</v>
      </c>
    </row>
    <row r="2" spans="1:6" ht="23.25" x14ac:dyDescent="0.25">
      <c r="B2" s="63" t="s">
        <v>157</v>
      </c>
    </row>
    <row r="3" spans="1:6" ht="23.25" x14ac:dyDescent="0.25">
      <c r="B3" s="63" t="s">
        <v>158</v>
      </c>
    </row>
    <row r="4" spans="1:6" ht="15.75" thickBot="1" x14ac:dyDescent="0.3">
      <c r="F4" s="65" t="s">
        <v>3</v>
      </c>
    </row>
    <row r="5" spans="1:6" ht="30" customHeight="1" thickTop="1" x14ac:dyDescent="0.25">
      <c r="A5" s="125" t="s">
        <v>159</v>
      </c>
      <c r="B5" s="151" t="s">
        <v>160</v>
      </c>
      <c r="C5" s="151" t="s">
        <v>161</v>
      </c>
      <c r="D5" s="151"/>
      <c r="E5" s="151"/>
      <c r="F5" s="153"/>
    </row>
    <row r="6" spans="1:6" ht="38.25" customHeight="1" thickBot="1" x14ac:dyDescent="0.3">
      <c r="A6" s="126"/>
      <c r="B6" s="152"/>
      <c r="C6" s="66" t="s">
        <v>10</v>
      </c>
      <c r="D6" s="66" t="s">
        <v>162</v>
      </c>
      <c r="E6" s="66" t="s">
        <v>163</v>
      </c>
      <c r="F6" s="67" t="s">
        <v>164</v>
      </c>
    </row>
    <row r="7" spans="1:6" ht="26.25" customHeight="1" thickTop="1" x14ac:dyDescent="0.25">
      <c r="A7" s="68" t="s">
        <v>130</v>
      </c>
      <c r="B7" s="69">
        <v>110752560</v>
      </c>
      <c r="C7" s="69">
        <v>8058382</v>
      </c>
      <c r="D7" s="69">
        <v>6908382</v>
      </c>
      <c r="E7" s="69">
        <v>6052373</v>
      </c>
      <c r="F7" s="69">
        <v>21019137</v>
      </c>
    </row>
    <row r="8" spans="1:6" ht="26.25" customHeight="1" x14ac:dyDescent="0.25">
      <c r="A8" s="70" t="s">
        <v>165</v>
      </c>
      <c r="B8" s="71">
        <v>36838010</v>
      </c>
      <c r="C8" s="71">
        <v>5177569</v>
      </c>
      <c r="D8" s="71">
        <v>5300514</v>
      </c>
      <c r="E8" s="71">
        <v>3659699</v>
      </c>
      <c r="F8" s="71">
        <v>14137781</v>
      </c>
    </row>
    <row r="9" spans="1:6" ht="26.25" customHeight="1" x14ac:dyDescent="0.25">
      <c r="A9" s="70" t="s">
        <v>166</v>
      </c>
      <c r="B9" s="71">
        <v>73914550</v>
      </c>
      <c r="C9" s="71">
        <v>2880813</v>
      </c>
      <c r="D9" s="71">
        <v>1607868</v>
      </c>
      <c r="E9" s="71">
        <v>2392675</v>
      </c>
      <c r="F9" s="71">
        <v>6881356</v>
      </c>
    </row>
    <row r="10" spans="1:6" ht="26.25" customHeight="1" x14ac:dyDescent="0.25">
      <c r="A10" s="72" t="s">
        <v>167</v>
      </c>
      <c r="B10" s="71">
        <v>819358</v>
      </c>
      <c r="C10" s="71">
        <v>95253</v>
      </c>
      <c r="D10" s="71">
        <v>117859</v>
      </c>
      <c r="E10" s="71">
        <v>115155</v>
      </c>
      <c r="F10" s="71">
        <v>328267</v>
      </c>
    </row>
    <row r="11" spans="1:6" ht="26.25" customHeight="1" x14ac:dyDescent="0.25">
      <c r="A11" s="70" t="s">
        <v>165</v>
      </c>
      <c r="B11" s="71">
        <v>819358</v>
      </c>
      <c r="C11" s="71">
        <v>95253</v>
      </c>
      <c r="D11" s="71">
        <v>117859</v>
      </c>
      <c r="E11" s="71">
        <v>115155</v>
      </c>
      <c r="F11" s="71">
        <v>328267</v>
      </c>
    </row>
    <row r="12" spans="1:6" ht="26.25" customHeight="1" x14ac:dyDescent="0.25">
      <c r="A12" s="73"/>
      <c r="B12" s="74"/>
      <c r="C12" s="74"/>
      <c r="D12" s="74"/>
      <c r="E12" s="74"/>
      <c r="F12" s="74"/>
    </row>
    <row r="13" spans="1:6" ht="26.25" customHeight="1" x14ac:dyDescent="0.25">
      <c r="A13" s="73"/>
      <c r="B13" s="74"/>
      <c r="C13" s="74"/>
      <c r="D13" s="74"/>
      <c r="E13" s="74"/>
      <c r="F13" s="74"/>
    </row>
    <row r="14" spans="1:6" ht="26.25" customHeight="1" x14ac:dyDescent="0.25">
      <c r="A14" s="72" t="s">
        <v>168</v>
      </c>
      <c r="B14" s="71">
        <v>1369905</v>
      </c>
      <c r="C14" s="71">
        <v>167011</v>
      </c>
      <c r="D14" s="71">
        <v>69486</v>
      </c>
      <c r="E14" s="71">
        <v>238714</v>
      </c>
      <c r="F14" s="71">
        <v>475211</v>
      </c>
    </row>
    <row r="15" spans="1:6" ht="26.25" customHeight="1" x14ac:dyDescent="0.25">
      <c r="A15" s="70" t="s">
        <v>166</v>
      </c>
      <c r="B15" s="71">
        <v>1369905</v>
      </c>
      <c r="C15" s="71">
        <v>167011</v>
      </c>
      <c r="D15" s="71">
        <v>69486</v>
      </c>
      <c r="E15" s="71">
        <v>238714</v>
      </c>
      <c r="F15" s="71">
        <v>475211</v>
      </c>
    </row>
    <row r="16" spans="1:6" ht="26.25" customHeight="1" x14ac:dyDescent="0.25">
      <c r="A16" s="73"/>
      <c r="B16" s="74"/>
      <c r="C16" s="74"/>
      <c r="D16" s="74"/>
      <c r="E16" s="74"/>
      <c r="F16" s="74"/>
    </row>
    <row r="17" spans="1:6" ht="26.25" customHeight="1" x14ac:dyDescent="0.25">
      <c r="A17" s="73"/>
      <c r="B17" s="74"/>
      <c r="C17" s="74"/>
      <c r="D17" s="74"/>
      <c r="E17" s="74"/>
      <c r="F17" s="74"/>
    </row>
    <row r="18" spans="1:6" ht="26.25" customHeight="1" x14ac:dyDescent="0.25">
      <c r="A18" s="72" t="s">
        <v>169</v>
      </c>
      <c r="B18" s="71">
        <v>646520</v>
      </c>
      <c r="C18" s="71">
        <v>216972</v>
      </c>
      <c r="D18" s="71">
        <v>68294</v>
      </c>
      <c r="E18" s="71">
        <v>42668</v>
      </c>
      <c r="F18" s="71">
        <v>327394</v>
      </c>
    </row>
    <row r="19" spans="1:6" ht="26.25" customHeight="1" x14ac:dyDescent="0.25">
      <c r="A19" s="70" t="s">
        <v>165</v>
      </c>
      <c r="B19" s="71">
        <v>81300</v>
      </c>
      <c r="C19" s="71">
        <v>5569</v>
      </c>
      <c r="D19" s="71">
        <v>7489</v>
      </c>
      <c r="E19" s="71">
        <v>0</v>
      </c>
      <c r="F19" s="71">
        <v>13057</v>
      </c>
    </row>
    <row r="20" spans="1:6" ht="26.25" customHeight="1" x14ac:dyDescent="0.25">
      <c r="A20" s="73"/>
      <c r="B20" s="74"/>
      <c r="C20" s="74"/>
      <c r="D20" s="74"/>
      <c r="E20" s="74"/>
      <c r="F20" s="74"/>
    </row>
    <row r="21" spans="1:6" ht="26.25" customHeight="1" x14ac:dyDescent="0.25">
      <c r="A21" s="73"/>
      <c r="B21" s="74"/>
      <c r="C21" s="74"/>
      <c r="D21" s="74"/>
      <c r="E21" s="74"/>
      <c r="F21" s="74"/>
    </row>
    <row r="22" spans="1:6" ht="26.25" customHeight="1" x14ac:dyDescent="0.25">
      <c r="A22" s="70" t="s">
        <v>166</v>
      </c>
      <c r="B22" s="71">
        <v>565220</v>
      </c>
      <c r="C22" s="71">
        <v>211403</v>
      </c>
      <c r="D22" s="71">
        <v>60806</v>
      </c>
      <c r="E22" s="71">
        <v>42668</v>
      </c>
      <c r="F22" s="71">
        <v>314877</v>
      </c>
    </row>
    <row r="23" spans="1:6" ht="26.25" customHeight="1" x14ac:dyDescent="0.25">
      <c r="A23" s="73"/>
      <c r="B23" s="74"/>
      <c r="C23" s="74"/>
      <c r="D23" s="74"/>
      <c r="E23" s="74"/>
      <c r="F23" s="74"/>
    </row>
    <row r="24" spans="1:6" ht="26.25" customHeight="1" x14ac:dyDescent="0.25">
      <c r="A24" s="73"/>
      <c r="B24" s="74"/>
      <c r="C24" s="74"/>
      <c r="D24" s="74"/>
      <c r="E24" s="74"/>
      <c r="F24" s="74"/>
    </row>
    <row r="25" spans="1:6" ht="26.25" customHeight="1" x14ac:dyDescent="0.25">
      <c r="A25" s="72" t="s">
        <v>170</v>
      </c>
      <c r="B25" s="71">
        <v>36585</v>
      </c>
      <c r="C25" s="71">
        <v>28455</v>
      </c>
      <c r="D25" s="71">
        <v>2602</v>
      </c>
      <c r="E25" s="71">
        <v>0</v>
      </c>
      <c r="F25" s="71">
        <v>31057</v>
      </c>
    </row>
    <row r="26" spans="1:6" ht="26.25" customHeight="1" x14ac:dyDescent="0.25">
      <c r="A26" s="70" t="s">
        <v>166</v>
      </c>
      <c r="B26" s="71">
        <v>36585</v>
      </c>
      <c r="C26" s="71">
        <v>28455</v>
      </c>
      <c r="D26" s="71">
        <v>2602</v>
      </c>
      <c r="E26" s="71">
        <v>0</v>
      </c>
      <c r="F26" s="71">
        <v>31057</v>
      </c>
    </row>
    <row r="27" spans="1:6" ht="26.25" customHeight="1" x14ac:dyDescent="0.25">
      <c r="A27" s="73"/>
      <c r="B27" s="74"/>
      <c r="C27" s="74"/>
      <c r="D27" s="74"/>
      <c r="E27" s="74"/>
      <c r="F27" s="74"/>
    </row>
    <row r="28" spans="1:6" ht="26.25" customHeight="1" x14ac:dyDescent="0.25">
      <c r="A28" s="72" t="s">
        <v>171</v>
      </c>
      <c r="B28" s="71">
        <v>124796</v>
      </c>
      <c r="C28" s="71">
        <v>8910</v>
      </c>
      <c r="D28" s="71">
        <v>32951</v>
      </c>
      <c r="E28" s="71">
        <v>18293</v>
      </c>
      <c r="F28" s="71">
        <v>60153</v>
      </c>
    </row>
    <row r="29" spans="1:6" ht="26.25" customHeight="1" x14ac:dyDescent="0.25">
      <c r="A29" s="70" t="s">
        <v>165</v>
      </c>
      <c r="B29" s="71">
        <v>124796</v>
      </c>
      <c r="C29" s="71">
        <v>8910</v>
      </c>
      <c r="D29" s="71">
        <v>32951</v>
      </c>
      <c r="E29" s="71">
        <v>18293</v>
      </c>
      <c r="F29" s="71">
        <v>60153</v>
      </c>
    </row>
    <row r="30" spans="1:6" ht="26.25" customHeight="1" x14ac:dyDescent="0.25">
      <c r="A30" s="73"/>
      <c r="B30" s="74"/>
      <c r="C30" s="74"/>
      <c r="D30" s="74"/>
      <c r="E30" s="74"/>
      <c r="F30" s="74"/>
    </row>
    <row r="31" spans="1:6" ht="26.25" customHeight="1" x14ac:dyDescent="0.25">
      <c r="A31" s="72" t="s">
        <v>172</v>
      </c>
      <c r="B31" s="71">
        <v>544100</v>
      </c>
      <c r="C31" s="71">
        <v>26630</v>
      </c>
      <c r="D31" s="71">
        <v>0</v>
      </c>
      <c r="E31" s="71">
        <v>0</v>
      </c>
      <c r="F31" s="71">
        <v>26630</v>
      </c>
    </row>
    <row r="32" spans="1:6" ht="26.25" customHeight="1" x14ac:dyDescent="0.25">
      <c r="A32" s="70" t="s">
        <v>165</v>
      </c>
      <c r="B32" s="71">
        <v>544100</v>
      </c>
      <c r="C32" s="71">
        <v>26630</v>
      </c>
      <c r="D32" s="71">
        <v>0</v>
      </c>
      <c r="E32" s="71">
        <v>0</v>
      </c>
      <c r="F32" s="71">
        <v>26630</v>
      </c>
    </row>
    <row r="33" spans="1:6" ht="26.25" customHeight="1" x14ac:dyDescent="0.25">
      <c r="A33" s="73"/>
      <c r="B33" s="74"/>
      <c r="C33" s="74"/>
      <c r="D33" s="74"/>
      <c r="E33" s="74"/>
      <c r="F33" s="74"/>
    </row>
    <row r="34" spans="1:6" ht="26.25" customHeight="1" x14ac:dyDescent="0.25">
      <c r="A34" s="73"/>
      <c r="B34" s="74"/>
      <c r="C34" s="74"/>
      <c r="D34" s="74"/>
      <c r="E34" s="74"/>
      <c r="F34" s="74"/>
    </row>
    <row r="35" spans="1:6" ht="26.25" customHeight="1" x14ac:dyDescent="0.25">
      <c r="A35" s="72" t="s">
        <v>173</v>
      </c>
      <c r="B35" s="71">
        <v>2559235</v>
      </c>
      <c r="C35" s="71">
        <v>63304</v>
      </c>
      <c r="D35" s="71">
        <v>24179</v>
      </c>
      <c r="E35" s="71">
        <v>31372</v>
      </c>
      <c r="F35" s="71">
        <v>118856</v>
      </c>
    </row>
    <row r="36" spans="1:6" ht="26.25" customHeight="1" x14ac:dyDescent="0.25">
      <c r="A36" s="70" t="s">
        <v>166</v>
      </c>
      <c r="B36" s="71">
        <v>2559235</v>
      </c>
      <c r="C36" s="71">
        <v>63304</v>
      </c>
      <c r="D36" s="71">
        <v>24179</v>
      </c>
      <c r="E36" s="71">
        <v>31372</v>
      </c>
      <c r="F36" s="71">
        <v>118856</v>
      </c>
    </row>
    <row r="37" spans="1:6" ht="26.25" customHeight="1" x14ac:dyDescent="0.25">
      <c r="A37" s="73"/>
      <c r="B37" s="74"/>
      <c r="C37" s="74"/>
      <c r="D37" s="74"/>
      <c r="E37" s="74"/>
      <c r="F37" s="74"/>
    </row>
    <row r="38" spans="1:6" ht="26.25" customHeight="1" x14ac:dyDescent="0.25">
      <c r="A38" s="73"/>
      <c r="B38" s="74"/>
      <c r="C38" s="74"/>
      <c r="D38" s="74"/>
      <c r="E38" s="74"/>
      <c r="F38" s="74"/>
    </row>
    <row r="39" spans="1:6" ht="26.25" customHeight="1" x14ac:dyDescent="0.25">
      <c r="A39" s="72" t="s">
        <v>174</v>
      </c>
      <c r="B39" s="71">
        <v>2993137</v>
      </c>
      <c r="C39" s="71">
        <v>631774</v>
      </c>
      <c r="D39" s="71">
        <v>516363</v>
      </c>
      <c r="E39" s="71">
        <v>489860</v>
      </c>
      <c r="F39" s="71">
        <v>1637997</v>
      </c>
    </row>
    <row r="40" spans="1:6" ht="26.25" customHeight="1" x14ac:dyDescent="0.25">
      <c r="A40" s="70" t="s">
        <v>165</v>
      </c>
      <c r="B40" s="71">
        <v>2658587</v>
      </c>
      <c r="C40" s="71">
        <v>493564</v>
      </c>
      <c r="D40" s="71">
        <v>489046</v>
      </c>
      <c r="E40" s="71">
        <v>459897</v>
      </c>
      <c r="F40" s="71">
        <v>1442507</v>
      </c>
    </row>
    <row r="41" spans="1:6" ht="26.25" customHeight="1" x14ac:dyDescent="0.25">
      <c r="A41" s="73"/>
      <c r="B41" s="74"/>
      <c r="C41" s="74"/>
      <c r="D41" s="74"/>
      <c r="E41" s="74"/>
      <c r="F41" s="74"/>
    </row>
    <row r="42" spans="1:6" ht="26.25" customHeight="1" x14ac:dyDescent="0.25">
      <c r="A42" s="73"/>
      <c r="B42" s="74"/>
      <c r="C42" s="74"/>
      <c r="D42" s="74"/>
      <c r="E42" s="74"/>
      <c r="F42" s="74"/>
    </row>
    <row r="43" spans="1:6" ht="26.25" customHeight="1" x14ac:dyDescent="0.25">
      <c r="A43" s="70" t="s">
        <v>166</v>
      </c>
      <c r="B43" s="71">
        <v>334550</v>
      </c>
      <c r="C43" s="71">
        <v>138210</v>
      </c>
      <c r="D43" s="71">
        <v>27317</v>
      </c>
      <c r="E43" s="71">
        <v>29963</v>
      </c>
      <c r="F43" s="71">
        <v>195490</v>
      </c>
    </row>
    <row r="44" spans="1:6" ht="26.25" customHeight="1" x14ac:dyDescent="0.25">
      <c r="A44" s="73"/>
      <c r="B44" s="74"/>
      <c r="C44" s="74"/>
      <c r="D44" s="74"/>
      <c r="E44" s="74"/>
      <c r="F44" s="74"/>
    </row>
    <row r="45" spans="1:6" ht="26.25" customHeight="1" x14ac:dyDescent="0.25">
      <c r="A45" s="73"/>
      <c r="B45" s="74"/>
      <c r="C45" s="74"/>
      <c r="D45" s="74"/>
      <c r="E45" s="74"/>
      <c r="F45" s="74"/>
    </row>
    <row r="46" spans="1:6" ht="26.25" customHeight="1" x14ac:dyDescent="0.25">
      <c r="A46" s="72" t="s">
        <v>175</v>
      </c>
      <c r="B46" s="71">
        <v>7060606</v>
      </c>
      <c r="C46" s="71">
        <v>765107</v>
      </c>
      <c r="D46" s="71">
        <v>1063539</v>
      </c>
      <c r="E46" s="71">
        <v>719670</v>
      </c>
      <c r="F46" s="71">
        <v>2548316</v>
      </c>
    </row>
    <row r="47" spans="1:6" ht="26.25" customHeight="1" x14ac:dyDescent="0.25">
      <c r="A47" s="70" t="s">
        <v>165</v>
      </c>
      <c r="B47" s="71">
        <v>3214417</v>
      </c>
      <c r="C47" s="71">
        <v>657205</v>
      </c>
      <c r="D47" s="71">
        <v>660392</v>
      </c>
      <c r="E47" s="71">
        <v>396125</v>
      </c>
      <c r="F47" s="71">
        <v>1713723</v>
      </c>
    </row>
    <row r="48" spans="1:6" ht="26.25" customHeight="1" x14ac:dyDescent="0.25">
      <c r="A48" s="73"/>
      <c r="B48" s="74"/>
      <c r="C48" s="74"/>
      <c r="D48" s="74"/>
      <c r="E48" s="74"/>
      <c r="F48" s="74"/>
    </row>
    <row r="49" spans="1:6" ht="26.25" customHeight="1" x14ac:dyDescent="0.25">
      <c r="A49" s="73"/>
      <c r="B49" s="74"/>
      <c r="C49" s="74"/>
      <c r="D49" s="74"/>
      <c r="E49" s="74"/>
      <c r="F49" s="74"/>
    </row>
    <row r="50" spans="1:6" ht="26.25" customHeight="1" x14ac:dyDescent="0.25">
      <c r="A50" s="70" t="s">
        <v>166</v>
      </c>
      <c r="B50" s="71">
        <v>3846189</v>
      </c>
      <c r="C50" s="71">
        <v>107901</v>
      </c>
      <c r="D50" s="71">
        <v>403147</v>
      </c>
      <c r="E50" s="71">
        <v>323545</v>
      </c>
      <c r="F50" s="71">
        <v>834593</v>
      </c>
    </row>
    <row r="51" spans="1:6" ht="26.25" customHeight="1" x14ac:dyDescent="0.25">
      <c r="A51" s="73"/>
      <c r="B51" s="74"/>
      <c r="C51" s="74"/>
      <c r="D51" s="74"/>
      <c r="E51" s="74"/>
      <c r="F51" s="74"/>
    </row>
    <row r="52" spans="1:6" ht="26.25" customHeight="1" x14ac:dyDescent="0.25">
      <c r="A52" s="73"/>
      <c r="B52" s="74"/>
      <c r="C52" s="74"/>
      <c r="D52" s="74"/>
      <c r="E52" s="74"/>
      <c r="F52" s="74"/>
    </row>
    <row r="53" spans="1:6" ht="26.25" customHeight="1" x14ac:dyDescent="0.25">
      <c r="A53" s="72" t="s">
        <v>176</v>
      </c>
      <c r="B53" s="71">
        <v>1908100</v>
      </c>
      <c r="C53" s="71">
        <v>198355</v>
      </c>
      <c r="D53" s="71">
        <v>190802</v>
      </c>
      <c r="E53" s="71">
        <v>194854</v>
      </c>
      <c r="F53" s="71">
        <v>584011</v>
      </c>
    </row>
    <row r="54" spans="1:6" ht="26.25" customHeight="1" x14ac:dyDescent="0.25">
      <c r="A54" s="70" t="s">
        <v>165</v>
      </c>
      <c r="B54" s="71">
        <v>1553342</v>
      </c>
      <c r="C54" s="71">
        <v>137016</v>
      </c>
      <c r="D54" s="71">
        <v>159438</v>
      </c>
      <c r="E54" s="71">
        <v>146340</v>
      </c>
      <c r="F54" s="71">
        <v>442794</v>
      </c>
    </row>
    <row r="55" spans="1:6" ht="26.25" customHeight="1" x14ac:dyDescent="0.25">
      <c r="A55" s="73"/>
      <c r="B55" s="74"/>
      <c r="C55" s="74"/>
      <c r="D55" s="74"/>
      <c r="E55" s="74"/>
      <c r="F55" s="74"/>
    </row>
    <row r="56" spans="1:6" ht="26.25" customHeight="1" x14ac:dyDescent="0.25">
      <c r="A56" s="73"/>
      <c r="B56" s="74"/>
      <c r="C56" s="74"/>
      <c r="D56" s="74"/>
      <c r="E56" s="74"/>
      <c r="F56" s="74"/>
    </row>
    <row r="57" spans="1:6" ht="26.25" customHeight="1" x14ac:dyDescent="0.25">
      <c r="A57" s="70" t="s">
        <v>166</v>
      </c>
      <c r="B57" s="71">
        <v>354757</v>
      </c>
      <c r="C57" s="71">
        <v>61339</v>
      </c>
      <c r="D57" s="71">
        <v>31363</v>
      </c>
      <c r="E57" s="71">
        <v>48514</v>
      </c>
      <c r="F57" s="71">
        <v>141216</v>
      </c>
    </row>
    <row r="58" spans="1:6" ht="26.25" customHeight="1" x14ac:dyDescent="0.25">
      <c r="A58" s="73"/>
      <c r="B58" s="74"/>
      <c r="C58" s="74"/>
      <c r="D58" s="74"/>
      <c r="E58" s="74"/>
      <c r="F58" s="74"/>
    </row>
    <row r="59" spans="1:6" ht="26.25" customHeight="1" x14ac:dyDescent="0.25">
      <c r="A59" s="73"/>
      <c r="B59" s="74"/>
      <c r="C59" s="74"/>
      <c r="D59" s="74"/>
      <c r="E59" s="74"/>
      <c r="F59" s="74"/>
    </row>
    <row r="60" spans="1:6" ht="26.25" customHeight="1" x14ac:dyDescent="0.25">
      <c r="A60" s="72" t="s">
        <v>177</v>
      </c>
      <c r="B60" s="71">
        <v>1862380</v>
      </c>
      <c r="C60" s="71">
        <v>188136</v>
      </c>
      <c r="D60" s="71">
        <v>104330</v>
      </c>
      <c r="E60" s="71">
        <v>22256</v>
      </c>
      <c r="F60" s="71">
        <v>314722</v>
      </c>
    </row>
    <row r="61" spans="1:6" ht="26.25" customHeight="1" x14ac:dyDescent="0.25">
      <c r="A61" s="70" t="s">
        <v>165</v>
      </c>
      <c r="B61" s="71">
        <v>1862380</v>
      </c>
      <c r="C61" s="71">
        <v>188136</v>
      </c>
      <c r="D61" s="71">
        <v>104330</v>
      </c>
      <c r="E61" s="71">
        <v>22256</v>
      </c>
      <c r="F61" s="71">
        <v>314722</v>
      </c>
    </row>
    <row r="62" spans="1:6" ht="26.25" customHeight="1" x14ac:dyDescent="0.25">
      <c r="A62" s="73"/>
      <c r="B62" s="74"/>
      <c r="C62" s="74"/>
      <c r="D62" s="74"/>
      <c r="E62" s="74"/>
      <c r="F62" s="74"/>
    </row>
    <row r="63" spans="1:6" ht="26.25" customHeight="1" x14ac:dyDescent="0.25">
      <c r="A63" s="73"/>
      <c r="B63" s="74"/>
      <c r="C63" s="74"/>
      <c r="D63" s="74"/>
      <c r="E63" s="74"/>
      <c r="F63" s="74"/>
    </row>
    <row r="64" spans="1:6" ht="26.25" customHeight="1" x14ac:dyDescent="0.25">
      <c r="A64" s="72" t="s">
        <v>178</v>
      </c>
      <c r="B64" s="71">
        <v>5992493</v>
      </c>
      <c r="C64" s="71">
        <v>788546</v>
      </c>
      <c r="D64" s="71">
        <v>418728</v>
      </c>
      <c r="E64" s="71">
        <v>417740</v>
      </c>
      <c r="F64" s="71">
        <v>1625014</v>
      </c>
    </row>
    <row r="65" spans="1:6" ht="26.25" customHeight="1" x14ac:dyDescent="0.25">
      <c r="A65" s="70" t="s">
        <v>165</v>
      </c>
      <c r="B65" s="71">
        <v>2972313</v>
      </c>
      <c r="C65" s="71">
        <v>345157</v>
      </c>
      <c r="D65" s="71">
        <v>279884</v>
      </c>
      <c r="E65" s="71">
        <v>195310</v>
      </c>
      <c r="F65" s="71">
        <v>820351</v>
      </c>
    </row>
    <row r="66" spans="1:6" ht="26.25" customHeight="1" x14ac:dyDescent="0.25">
      <c r="A66" s="73"/>
      <c r="B66" s="74"/>
      <c r="C66" s="74"/>
      <c r="D66" s="74"/>
      <c r="E66" s="74"/>
      <c r="F66" s="74"/>
    </row>
    <row r="67" spans="1:6" ht="26.25" customHeight="1" x14ac:dyDescent="0.25">
      <c r="A67" s="73"/>
      <c r="B67" s="74"/>
      <c r="C67" s="74"/>
      <c r="D67" s="74"/>
      <c r="E67" s="74"/>
      <c r="F67" s="74"/>
    </row>
    <row r="68" spans="1:6" ht="26.25" customHeight="1" x14ac:dyDescent="0.25">
      <c r="A68" s="70" t="s">
        <v>166</v>
      </c>
      <c r="B68" s="71">
        <v>3020180</v>
      </c>
      <c r="C68" s="71">
        <v>443388</v>
      </c>
      <c r="D68" s="71">
        <v>138844</v>
      </c>
      <c r="E68" s="71">
        <v>222430</v>
      </c>
      <c r="F68" s="71">
        <v>804662</v>
      </c>
    </row>
    <row r="69" spans="1:6" ht="26.25" customHeight="1" x14ac:dyDescent="0.25">
      <c r="A69" s="73"/>
      <c r="B69" s="74"/>
      <c r="C69" s="74"/>
      <c r="D69" s="74"/>
      <c r="E69" s="74"/>
      <c r="F69" s="74"/>
    </row>
    <row r="70" spans="1:6" ht="26.25" customHeight="1" x14ac:dyDescent="0.25">
      <c r="A70" s="73"/>
      <c r="B70" s="74"/>
      <c r="C70" s="74"/>
      <c r="D70" s="74"/>
      <c r="E70" s="74"/>
      <c r="F70" s="74"/>
    </row>
    <row r="71" spans="1:6" ht="26.25" customHeight="1" x14ac:dyDescent="0.25">
      <c r="A71" s="72" t="s">
        <v>179</v>
      </c>
      <c r="B71" s="71">
        <v>163926</v>
      </c>
      <c r="C71" s="71">
        <v>46521</v>
      </c>
      <c r="D71" s="71">
        <v>16593</v>
      </c>
      <c r="E71" s="71">
        <v>13125</v>
      </c>
      <c r="F71" s="71">
        <v>76293</v>
      </c>
    </row>
    <row r="72" spans="1:6" ht="26.25" customHeight="1" x14ac:dyDescent="0.25">
      <c r="A72" s="70" t="s">
        <v>165</v>
      </c>
      <c r="B72" s="71">
        <v>54593</v>
      </c>
      <c r="C72" s="71">
        <v>3739</v>
      </c>
      <c r="D72" s="71">
        <v>5029</v>
      </c>
      <c r="E72" s="71">
        <v>4913</v>
      </c>
      <c r="F72" s="71">
        <v>13681</v>
      </c>
    </row>
    <row r="73" spans="1:6" ht="26.25" customHeight="1" x14ac:dyDescent="0.25">
      <c r="A73" s="73"/>
      <c r="B73" s="74"/>
      <c r="C73" s="74"/>
      <c r="D73" s="74"/>
      <c r="E73" s="74"/>
      <c r="F73" s="74"/>
    </row>
    <row r="74" spans="1:6" ht="26.25" customHeight="1" x14ac:dyDescent="0.25">
      <c r="A74" s="73"/>
      <c r="B74" s="74"/>
      <c r="C74" s="74"/>
      <c r="D74" s="74"/>
      <c r="E74" s="74"/>
      <c r="F74" s="74"/>
    </row>
    <row r="75" spans="1:6" ht="26.25" customHeight="1" x14ac:dyDescent="0.25">
      <c r="A75" s="70" t="s">
        <v>166</v>
      </c>
      <c r="B75" s="71">
        <v>109333</v>
      </c>
      <c r="C75" s="71">
        <v>42782</v>
      </c>
      <c r="D75" s="71">
        <v>11564</v>
      </c>
      <c r="E75" s="71">
        <v>8212</v>
      </c>
      <c r="F75" s="71">
        <v>62558</v>
      </c>
    </row>
    <row r="76" spans="1:6" ht="26.25" customHeight="1" x14ac:dyDescent="0.25">
      <c r="A76" s="73"/>
      <c r="B76" s="71"/>
      <c r="C76" s="71"/>
      <c r="D76" s="71"/>
      <c r="E76" s="71"/>
      <c r="F76" s="71"/>
    </row>
    <row r="77" spans="1:6" ht="26.25" customHeight="1" x14ac:dyDescent="0.25">
      <c r="A77" s="73"/>
      <c r="B77" s="74"/>
      <c r="C77" s="74"/>
      <c r="D77" s="74"/>
      <c r="E77" s="74"/>
      <c r="F77" s="74"/>
    </row>
    <row r="78" spans="1:6" ht="26.25" customHeight="1" x14ac:dyDescent="0.25">
      <c r="A78" s="72" t="s">
        <v>180</v>
      </c>
      <c r="B78" s="71">
        <v>235859</v>
      </c>
      <c r="C78" s="71">
        <v>25547</v>
      </c>
      <c r="D78" s="71">
        <v>57329</v>
      </c>
      <c r="E78" s="71">
        <v>48756</v>
      </c>
      <c r="F78" s="71">
        <v>131632</v>
      </c>
    </row>
    <row r="79" spans="1:6" ht="26.25" customHeight="1" x14ac:dyDescent="0.25">
      <c r="A79" s="70" t="s">
        <v>165</v>
      </c>
      <c r="B79" s="71">
        <v>235859</v>
      </c>
      <c r="C79" s="71">
        <v>25547</v>
      </c>
      <c r="D79" s="71">
        <v>57329</v>
      </c>
      <c r="E79" s="71">
        <v>48756</v>
      </c>
      <c r="F79" s="71">
        <v>131632</v>
      </c>
    </row>
    <row r="80" spans="1:6" ht="26.25" customHeight="1" x14ac:dyDescent="0.25">
      <c r="A80" s="73"/>
      <c r="B80" s="74"/>
      <c r="C80" s="74"/>
      <c r="D80" s="74"/>
      <c r="E80" s="74"/>
      <c r="F80" s="74"/>
    </row>
    <row r="81" spans="1:6" ht="26.25" customHeight="1" x14ac:dyDescent="0.25">
      <c r="A81" s="73"/>
      <c r="B81" s="74"/>
      <c r="C81" s="74"/>
      <c r="D81" s="74"/>
      <c r="E81" s="74"/>
      <c r="F81" s="74"/>
    </row>
    <row r="82" spans="1:6" ht="26.25" customHeight="1" x14ac:dyDescent="0.25">
      <c r="A82" s="72" t="s">
        <v>181</v>
      </c>
      <c r="B82" s="75">
        <f>SUM(B83,B86)</f>
        <v>4987849</v>
      </c>
      <c r="C82" s="75">
        <f t="shared" ref="C82:F82" si="0">SUM(C83,C86)</f>
        <v>508553</v>
      </c>
      <c r="D82" s="75">
        <f t="shared" si="0"/>
        <v>137544</v>
      </c>
      <c r="E82" s="75">
        <f t="shared" si="0"/>
        <v>74445</v>
      </c>
      <c r="F82" s="75">
        <f t="shared" si="0"/>
        <v>720542</v>
      </c>
    </row>
    <row r="83" spans="1:6" ht="26.25" customHeight="1" x14ac:dyDescent="0.25">
      <c r="A83" s="70" t="s">
        <v>165</v>
      </c>
      <c r="B83" s="71">
        <v>3034794</v>
      </c>
      <c r="C83" s="71">
        <v>317673</v>
      </c>
      <c r="D83" s="71">
        <v>58038</v>
      </c>
      <c r="E83" s="71">
        <v>0</v>
      </c>
      <c r="F83" s="71">
        <v>375711</v>
      </c>
    </row>
    <row r="84" spans="1:6" ht="26.25" customHeight="1" x14ac:dyDescent="0.25">
      <c r="A84" s="73"/>
      <c r="B84" s="74"/>
      <c r="C84" s="74"/>
      <c r="D84" s="74"/>
      <c r="E84" s="74"/>
      <c r="F84" s="74"/>
    </row>
    <row r="85" spans="1:6" ht="26.25" customHeight="1" x14ac:dyDescent="0.25">
      <c r="A85" s="73"/>
      <c r="B85" s="74"/>
      <c r="C85" s="74"/>
      <c r="D85" s="74"/>
      <c r="E85" s="74"/>
      <c r="F85" s="74"/>
    </row>
    <row r="86" spans="1:6" ht="26.25" customHeight="1" x14ac:dyDescent="0.25">
      <c r="A86" s="70" t="s">
        <v>166</v>
      </c>
      <c r="B86" s="71">
        <v>1953055</v>
      </c>
      <c r="C86" s="71">
        <v>190880</v>
      </c>
      <c r="D86" s="71">
        <v>79506</v>
      </c>
      <c r="E86" s="71">
        <v>74445</v>
      </c>
      <c r="F86" s="71">
        <v>344831</v>
      </c>
    </row>
    <row r="87" spans="1:6" ht="26.25" customHeight="1" x14ac:dyDescent="0.25">
      <c r="A87" s="73"/>
      <c r="B87" s="74"/>
      <c r="C87" s="74"/>
      <c r="D87" s="74"/>
      <c r="E87" s="74"/>
      <c r="F87" s="74"/>
    </row>
    <row r="88" spans="1:6" ht="26.25" customHeight="1" x14ac:dyDescent="0.25">
      <c r="A88" s="73"/>
      <c r="B88" s="74"/>
      <c r="C88" s="74"/>
      <c r="D88" s="74"/>
      <c r="E88" s="74"/>
      <c r="F88" s="74"/>
    </row>
    <row r="89" spans="1:6" ht="26.25" customHeight="1" x14ac:dyDescent="0.25">
      <c r="A89" s="72" t="s">
        <v>182</v>
      </c>
      <c r="B89" s="71">
        <f>SUM(B90,B93)</f>
        <v>46219</v>
      </c>
      <c r="C89" s="71">
        <f t="shared" ref="C89:F89" si="1">SUM(C90,C93)</f>
        <v>22773</v>
      </c>
      <c r="D89" s="71">
        <f t="shared" si="1"/>
        <v>5067</v>
      </c>
      <c r="E89" s="71">
        <f t="shared" si="1"/>
        <v>1117</v>
      </c>
      <c r="F89" s="71">
        <f t="shared" si="1"/>
        <v>28958</v>
      </c>
    </row>
    <row r="90" spans="1:6" ht="26.25" customHeight="1" x14ac:dyDescent="0.25">
      <c r="A90" s="70" t="s">
        <v>165</v>
      </c>
      <c r="B90" s="71">
        <v>19512</v>
      </c>
      <c r="C90" s="71">
        <v>12529</v>
      </c>
      <c r="D90" s="71">
        <v>1123</v>
      </c>
      <c r="E90" s="71">
        <v>0</v>
      </c>
      <c r="F90" s="71">
        <v>13653</v>
      </c>
    </row>
    <row r="91" spans="1:6" ht="26.25" customHeight="1" x14ac:dyDescent="0.25">
      <c r="A91" s="73"/>
      <c r="B91" s="74"/>
      <c r="C91" s="74"/>
      <c r="D91" s="74"/>
      <c r="E91" s="74"/>
      <c r="F91" s="74"/>
    </row>
    <row r="92" spans="1:6" ht="26.25" customHeight="1" x14ac:dyDescent="0.25">
      <c r="A92" s="73"/>
      <c r="B92" s="74"/>
      <c r="C92" s="74"/>
      <c r="D92" s="74"/>
      <c r="E92" s="74"/>
      <c r="F92" s="74"/>
    </row>
    <row r="93" spans="1:6" ht="26.25" customHeight="1" x14ac:dyDescent="0.25">
      <c r="A93" s="70" t="s">
        <v>166</v>
      </c>
      <c r="B93" s="71">
        <v>26707</v>
      </c>
      <c r="C93" s="71">
        <v>10244</v>
      </c>
      <c r="D93" s="71">
        <v>3944</v>
      </c>
      <c r="E93" s="71">
        <v>1117</v>
      </c>
      <c r="F93" s="71">
        <v>15305</v>
      </c>
    </row>
    <row r="94" spans="1:6" ht="26.25" customHeight="1" x14ac:dyDescent="0.25">
      <c r="A94" s="73"/>
      <c r="B94" s="74"/>
      <c r="C94" s="74"/>
      <c r="D94" s="74"/>
      <c r="E94" s="74"/>
      <c r="F94" s="74"/>
    </row>
    <row r="95" spans="1:6" ht="26.25" customHeight="1" x14ac:dyDescent="0.25">
      <c r="A95" s="73"/>
      <c r="B95" s="74"/>
      <c r="C95" s="74"/>
      <c r="D95" s="74"/>
      <c r="E95" s="74"/>
      <c r="F95" s="74"/>
    </row>
    <row r="96" spans="1:6" ht="26.25" customHeight="1" x14ac:dyDescent="0.25">
      <c r="A96" s="72" t="s">
        <v>183</v>
      </c>
      <c r="B96" s="71">
        <f>SUM(B97,B100)</f>
        <v>2650167</v>
      </c>
      <c r="C96" s="71">
        <f t="shared" ref="C96:F96" si="2">SUM(C97,C100)</f>
        <v>378466</v>
      </c>
      <c r="D96" s="71">
        <f t="shared" si="2"/>
        <v>363404</v>
      </c>
      <c r="E96" s="71">
        <f t="shared" si="2"/>
        <v>409288</v>
      </c>
      <c r="F96" s="71">
        <f t="shared" si="2"/>
        <v>1151158</v>
      </c>
    </row>
    <row r="97" spans="1:6" ht="26.25" customHeight="1" x14ac:dyDescent="0.25">
      <c r="A97" s="70" t="s">
        <v>165</v>
      </c>
      <c r="B97" s="71">
        <v>705973</v>
      </c>
      <c r="C97" s="71">
        <v>160772</v>
      </c>
      <c r="D97" s="71">
        <v>216213</v>
      </c>
      <c r="E97" s="71">
        <v>211253</v>
      </c>
      <c r="F97" s="71">
        <v>588238</v>
      </c>
    </row>
    <row r="98" spans="1:6" ht="26.25" customHeight="1" x14ac:dyDescent="0.25">
      <c r="A98" s="73"/>
      <c r="B98" s="74"/>
      <c r="C98" s="74"/>
      <c r="D98" s="74"/>
      <c r="E98" s="74"/>
      <c r="F98" s="74"/>
    </row>
    <row r="99" spans="1:6" ht="26.25" customHeight="1" x14ac:dyDescent="0.25">
      <c r="A99" s="73"/>
      <c r="B99" s="74"/>
      <c r="C99" s="74"/>
      <c r="D99" s="74"/>
      <c r="E99" s="74"/>
      <c r="F99" s="74"/>
    </row>
    <row r="100" spans="1:6" ht="26.25" customHeight="1" x14ac:dyDescent="0.25">
      <c r="A100" s="70" t="s">
        <v>166</v>
      </c>
      <c r="B100" s="71">
        <v>1944194</v>
      </c>
      <c r="C100" s="71">
        <v>217694</v>
      </c>
      <c r="D100" s="71">
        <v>147191</v>
      </c>
      <c r="E100" s="71">
        <v>198035</v>
      </c>
      <c r="F100" s="71">
        <v>562920</v>
      </c>
    </row>
    <row r="101" spans="1:6" ht="26.25" customHeight="1" x14ac:dyDescent="0.25">
      <c r="A101" s="73"/>
      <c r="B101" s="74"/>
      <c r="C101" s="74"/>
      <c r="D101" s="74"/>
      <c r="E101" s="74"/>
      <c r="F101" s="74"/>
    </row>
    <row r="102" spans="1:6" ht="26.25" customHeight="1" x14ac:dyDescent="0.25">
      <c r="A102" s="73"/>
      <c r="B102" s="74"/>
      <c r="C102" s="74"/>
      <c r="D102" s="74"/>
      <c r="E102" s="74"/>
      <c r="F102" s="74"/>
    </row>
    <row r="103" spans="1:6" ht="26.25" customHeight="1" x14ac:dyDescent="0.25">
      <c r="A103" s="72" t="s">
        <v>184</v>
      </c>
      <c r="B103" s="71">
        <f t="shared" ref="B103:E103" si="3">SUM(B104,B107)</f>
        <v>52054696</v>
      </c>
      <c r="C103" s="71">
        <f t="shared" si="3"/>
        <v>2072486</v>
      </c>
      <c r="D103" s="71">
        <f t="shared" si="3"/>
        <v>2261447</v>
      </c>
      <c r="E103" s="71">
        <f t="shared" si="3"/>
        <v>1784403</v>
      </c>
      <c r="F103" s="71">
        <f>SUM(F104,F107)</f>
        <v>6118336</v>
      </c>
    </row>
    <row r="104" spans="1:6" ht="26.25" customHeight="1" x14ac:dyDescent="0.25">
      <c r="A104" s="70" t="s">
        <v>165</v>
      </c>
      <c r="B104" s="71">
        <v>11984424</v>
      </c>
      <c r="C104" s="71">
        <v>1700689</v>
      </c>
      <c r="D104" s="71">
        <v>1982196</v>
      </c>
      <c r="E104" s="71">
        <v>1236957</v>
      </c>
      <c r="F104" s="71">
        <v>4919843</v>
      </c>
    </row>
    <row r="105" spans="1:6" ht="26.25" customHeight="1" x14ac:dyDescent="0.25">
      <c r="A105" s="73"/>
      <c r="B105" s="74"/>
      <c r="C105" s="74"/>
      <c r="D105" s="74"/>
      <c r="E105" s="74"/>
      <c r="F105" s="74"/>
    </row>
    <row r="106" spans="1:6" ht="26.25" customHeight="1" x14ac:dyDescent="0.25">
      <c r="A106" s="73"/>
      <c r="B106" s="74"/>
      <c r="C106" s="74"/>
      <c r="D106" s="74"/>
      <c r="E106" s="74"/>
      <c r="F106" s="74"/>
    </row>
    <row r="107" spans="1:6" ht="26.25" customHeight="1" x14ac:dyDescent="0.25">
      <c r="A107" s="70" t="s">
        <v>166</v>
      </c>
      <c r="B107" s="71">
        <v>40070272</v>
      </c>
      <c r="C107" s="71">
        <v>371797</v>
      </c>
      <c r="D107" s="71">
        <v>279251</v>
      </c>
      <c r="E107" s="71">
        <v>547446</v>
      </c>
      <c r="F107" s="71">
        <v>1198493</v>
      </c>
    </row>
    <row r="108" spans="1:6" ht="26.25" customHeight="1" x14ac:dyDescent="0.25">
      <c r="A108" s="73"/>
      <c r="B108" s="74"/>
      <c r="C108" s="74"/>
      <c r="D108" s="74"/>
      <c r="E108" s="74"/>
      <c r="F108" s="74"/>
    </row>
    <row r="109" spans="1:6" ht="26.25" customHeight="1" x14ac:dyDescent="0.25">
      <c r="A109" s="73"/>
      <c r="B109" s="74"/>
      <c r="C109" s="74"/>
      <c r="D109" s="74"/>
      <c r="E109" s="74"/>
      <c r="F109" s="74"/>
    </row>
    <row r="110" spans="1:6" ht="26.25" customHeight="1" x14ac:dyDescent="0.25">
      <c r="A110" s="72" t="s">
        <v>185</v>
      </c>
      <c r="B110" s="71">
        <v>148456</v>
      </c>
      <c r="C110" s="71">
        <v>69812</v>
      </c>
      <c r="D110" s="71">
        <v>10089</v>
      </c>
      <c r="E110" s="71">
        <v>12721</v>
      </c>
      <c r="F110" s="71">
        <v>92623</v>
      </c>
    </row>
    <row r="111" spans="1:6" ht="26.25" customHeight="1" x14ac:dyDescent="0.25">
      <c r="A111" s="70" t="s">
        <v>166</v>
      </c>
      <c r="B111" s="71">
        <v>148456</v>
      </c>
      <c r="C111" s="71">
        <v>69812</v>
      </c>
      <c r="D111" s="71">
        <v>10089</v>
      </c>
      <c r="E111" s="71">
        <v>12721</v>
      </c>
      <c r="F111" s="71">
        <v>92623</v>
      </c>
    </row>
    <row r="112" spans="1:6" ht="26.25" customHeight="1" x14ac:dyDescent="0.25">
      <c r="A112" s="73"/>
      <c r="B112" s="74"/>
      <c r="C112" s="74"/>
      <c r="D112" s="74"/>
      <c r="E112" s="74"/>
      <c r="F112" s="74"/>
    </row>
    <row r="113" spans="1:6" ht="26.25" customHeight="1" x14ac:dyDescent="0.25">
      <c r="A113" s="73"/>
      <c r="B113" s="74"/>
      <c r="C113" s="74"/>
      <c r="D113" s="74"/>
      <c r="E113" s="74"/>
      <c r="F113" s="74"/>
    </row>
    <row r="114" spans="1:6" ht="26.25" customHeight="1" x14ac:dyDescent="0.25">
      <c r="A114" s="72" t="s">
        <v>186</v>
      </c>
      <c r="B114" s="71">
        <f>SUM(B115,B118)</f>
        <v>1494497</v>
      </c>
      <c r="C114" s="71">
        <f t="shared" ref="C114:F114" si="4">SUM(C115,C118)</f>
        <v>301004</v>
      </c>
      <c r="D114" s="71">
        <f t="shared" si="4"/>
        <v>152843</v>
      </c>
      <c r="E114" s="71">
        <f t="shared" si="4"/>
        <v>137775</v>
      </c>
      <c r="F114" s="71">
        <f t="shared" si="4"/>
        <v>591622</v>
      </c>
    </row>
    <row r="115" spans="1:6" ht="26.25" customHeight="1" x14ac:dyDescent="0.25">
      <c r="A115" s="70" t="s">
        <v>165</v>
      </c>
      <c r="B115" s="71">
        <v>121950</v>
      </c>
      <c r="C115" s="71">
        <v>14320</v>
      </c>
      <c r="D115" s="71">
        <v>19257</v>
      </c>
      <c r="E115" s="71">
        <v>0</v>
      </c>
      <c r="F115" s="71">
        <v>33577</v>
      </c>
    </row>
    <row r="116" spans="1:6" ht="26.25" customHeight="1" x14ac:dyDescent="0.25">
      <c r="A116" s="73"/>
      <c r="B116" s="74"/>
      <c r="C116" s="74"/>
      <c r="D116" s="74"/>
      <c r="E116" s="74"/>
      <c r="F116" s="74"/>
    </row>
    <row r="117" spans="1:6" ht="26.25" customHeight="1" x14ac:dyDescent="0.25">
      <c r="A117" s="73"/>
      <c r="B117" s="74"/>
      <c r="C117" s="74"/>
      <c r="D117" s="74"/>
      <c r="E117" s="74"/>
      <c r="F117" s="74"/>
    </row>
    <row r="118" spans="1:6" ht="26.25" customHeight="1" x14ac:dyDescent="0.25">
      <c r="A118" s="70" t="s">
        <v>166</v>
      </c>
      <c r="B118" s="71">
        <v>1372547</v>
      </c>
      <c r="C118" s="71">
        <v>286684</v>
      </c>
      <c r="D118" s="71">
        <v>133586</v>
      </c>
      <c r="E118" s="71">
        <v>137775</v>
      </c>
      <c r="F118" s="71">
        <v>558045</v>
      </c>
    </row>
    <row r="119" spans="1:6" ht="26.25" customHeight="1" x14ac:dyDescent="0.25">
      <c r="A119" s="73"/>
      <c r="B119" s="74"/>
      <c r="C119" s="74"/>
      <c r="D119" s="74"/>
      <c r="E119" s="74"/>
      <c r="F119" s="74"/>
    </row>
    <row r="120" spans="1:6" ht="26.25" customHeight="1" x14ac:dyDescent="0.25">
      <c r="A120" s="73"/>
      <c r="B120" s="74"/>
      <c r="C120" s="74"/>
      <c r="D120" s="74"/>
      <c r="E120" s="74"/>
      <c r="F120" s="74"/>
    </row>
    <row r="121" spans="1:6" ht="26.25" customHeight="1" x14ac:dyDescent="0.25">
      <c r="A121" s="72" t="s">
        <v>187</v>
      </c>
      <c r="B121" s="71">
        <f>SUM(B122,B125)</f>
        <v>19308006</v>
      </c>
      <c r="C121" s="71">
        <f t="shared" ref="C121:F121" si="5">SUM(C122,C125)</f>
        <v>809824</v>
      </c>
      <c r="D121" s="71">
        <f t="shared" si="5"/>
        <v>845619</v>
      </c>
      <c r="E121" s="71">
        <f t="shared" si="5"/>
        <v>978711</v>
      </c>
      <c r="F121" s="71">
        <f t="shared" si="5"/>
        <v>2634154</v>
      </c>
    </row>
    <row r="122" spans="1:6" ht="26.25" customHeight="1" x14ac:dyDescent="0.25">
      <c r="A122" s="70" t="s">
        <v>165</v>
      </c>
      <c r="B122" s="71">
        <v>3949355</v>
      </c>
      <c r="C122" s="71">
        <v>564328</v>
      </c>
      <c r="D122" s="71">
        <v>724942</v>
      </c>
      <c r="E122" s="71">
        <v>555843</v>
      </c>
      <c r="F122" s="71">
        <v>1845113</v>
      </c>
    </row>
    <row r="123" spans="1:6" ht="26.25" customHeight="1" x14ac:dyDescent="0.25">
      <c r="A123" s="73"/>
      <c r="B123" s="74"/>
      <c r="C123" s="74"/>
      <c r="D123" s="74"/>
      <c r="E123" s="74"/>
      <c r="F123" s="74"/>
    </row>
    <row r="124" spans="1:6" ht="26.25" customHeight="1" x14ac:dyDescent="0.25">
      <c r="A124" s="73"/>
      <c r="B124" s="74"/>
      <c r="C124" s="74"/>
      <c r="D124" s="74"/>
      <c r="E124" s="74"/>
      <c r="F124" s="74"/>
    </row>
    <row r="125" spans="1:6" ht="26.25" customHeight="1" x14ac:dyDescent="0.25">
      <c r="A125" s="70" t="s">
        <v>166</v>
      </c>
      <c r="B125" s="71">
        <v>15358651</v>
      </c>
      <c r="C125" s="71">
        <v>245496</v>
      </c>
      <c r="D125" s="71">
        <v>120677</v>
      </c>
      <c r="E125" s="71">
        <v>422868</v>
      </c>
      <c r="F125" s="71">
        <v>789041</v>
      </c>
    </row>
    <row r="126" spans="1:6" ht="26.25" customHeight="1" x14ac:dyDescent="0.25">
      <c r="A126" s="73"/>
      <c r="B126" s="74"/>
      <c r="C126" s="74"/>
      <c r="D126" s="74"/>
      <c r="E126" s="74"/>
      <c r="F126" s="74"/>
    </row>
    <row r="127" spans="1:6" ht="26.25" customHeight="1" x14ac:dyDescent="0.25">
      <c r="A127" s="73"/>
      <c r="B127" s="74"/>
      <c r="C127" s="74"/>
      <c r="D127" s="74"/>
      <c r="E127" s="74"/>
      <c r="F127" s="74"/>
    </row>
    <row r="128" spans="1:6" ht="26.25" customHeight="1" x14ac:dyDescent="0.25">
      <c r="A128" s="72" t="s">
        <v>188</v>
      </c>
      <c r="B128" s="71">
        <f t="shared" ref="B128:E128" si="6">SUM(B129,B132)</f>
        <v>943294</v>
      </c>
      <c r="C128" s="71">
        <f t="shared" si="6"/>
        <v>164549</v>
      </c>
      <c r="D128" s="71">
        <f t="shared" si="6"/>
        <v>65203</v>
      </c>
      <c r="E128" s="71">
        <f t="shared" si="6"/>
        <v>45301</v>
      </c>
      <c r="F128" s="71">
        <f>SUM(F129,F132)</f>
        <v>275053</v>
      </c>
    </row>
    <row r="129" spans="1:6" ht="26.25" customHeight="1" x14ac:dyDescent="0.25">
      <c r="A129" s="70" t="s">
        <v>165</v>
      </c>
      <c r="B129" s="71">
        <v>531824</v>
      </c>
      <c r="C129" s="71">
        <v>107473</v>
      </c>
      <c r="D129" s="71">
        <v>47329</v>
      </c>
      <c r="E129" s="71">
        <v>25061</v>
      </c>
      <c r="F129" s="71">
        <v>179863</v>
      </c>
    </row>
    <row r="130" spans="1:6" ht="26.25" customHeight="1" x14ac:dyDescent="0.25">
      <c r="A130" s="73"/>
      <c r="B130" s="74"/>
      <c r="C130" s="74"/>
      <c r="D130" s="74"/>
      <c r="E130" s="74"/>
      <c r="F130" s="74"/>
    </row>
    <row r="131" spans="1:6" ht="26.25" customHeight="1" x14ac:dyDescent="0.25">
      <c r="A131" s="73"/>
      <c r="B131" s="74"/>
      <c r="C131" s="74"/>
      <c r="D131" s="74"/>
      <c r="E131" s="74"/>
      <c r="F131" s="74"/>
    </row>
    <row r="132" spans="1:6" ht="26.25" customHeight="1" x14ac:dyDescent="0.25">
      <c r="A132" s="70" t="s">
        <v>166</v>
      </c>
      <c r="B132" s="71">
        <v>411470</v>
      </c>
      <c r="C132" s="71">
        <v>57076</v>
      </c>
      <c r="D132" s="71">
        <v>17874</v>
      </c>
      <c r="E132" s="71">
        <v>20240</v>
      </c>
      <c r="F132" s="71">
        <v>95190</v>
      </c>
    </row>
    <row r="133" spans="1:6" ht="26.25" customHeight="1" x14ac:dyDescent="0.25">
      <c r="A133" s="73"/>
      <c r="B133" s="74"/>
      <c r="C133" s="74"/>
      <c r="D133" s="74"/>
      <c r="E133" s="74"/>
      <c r="F133" s="74"/>
    </row>
    <row r="134" spans="1:6" ht="26.25" customHeight="1" x14ac:dyDescent="0.25">
      <c r="A134" s="73"/>
      <c r="B134" s="74"/>
      <c r="C134" s="74"/>
      <c r="D134" s="74"/>
      <c r="E134" s="74"/>
      <c r="F134" s="74"/>
    </row>
    <row r="135" spans="1:6" ht="26.25" customHeight="1" x14ac:dyDescent="0.25">
      <c r="A135" s="72" t="s">
        <v>189</v>
      </c>
      <c r="B135" s="71">
        <v>135365</v>
      </c>
      <c r="C135" s="71">
        <v>61382</v>
      </c>
      <c r="D135" s="71">
        <v>14439</v>
      </c>
      <c r="E135" s="71">
        <v>7793</v>
      </c>
      <c r="F135" s="71">
        <v>83613</v>
      </c>
    </row>
    <row r="136" spans="1:6" ht="26.25" customHeight="1" x14ac:dyDescent="0.25">
      <c r="A136" s="70" t="s">
        <v>166</v>
      </c>
      <c r="B136" s="71">
        <v>135365</v>
      </c>
      <c r="C136" s="71">
        <v>61382</v>
      </c>
      <c r="D136" s="71">
        <v>14439</v>
      </c>
      <c r="E136" s="71">
        <v>7793</v>
      </c>
      <c r="F136" s="71">
        <v>83613</v>
      </c>
    </row>
    <row r="137" spans="1:6" ht="26.25" customHeight="1" x14ac:dyDescent="0.25">
      <c r="A137" s="73"/>
      <c r="B137" s="74"/>
      <c r="C137" s="74"/>
      <c r="D137" s="74"/>
      <c r="E137" s="74"/>
      <c r="F137" s="74"/>
    </row>
    <row r="138" spans="1:6" ht="26.25" customHeight="1" x14ac:dyDescent="0.25">
      <c r="A138" s="73"/>
      <c r="B138" s="74"/>
      <c r="C138" s="74"/>
      <c r="D138" s="74"/>
      <c r="E138" s="74"/>
      <c r="F138" s="74"/>
    </row>
    <row r="139" spans="1:6" ht="26.25" customHeight="1" x14ac:dyDescent="0.25">
      <c r="A139" s="72" t="s">
        <v>190</v>
      </c>
      <c r="B139" s="71">
        <v>2667014</v>
      </c>
      <c r="C139" s="71">
        <v>419012</v>
      </c>
      <c r="D139" s="71">
        <v>369670</v>
      </c>
      <c r="E139" s="71">
        <v>248357</v>
      </c>
      <c r="F139" s="71">
        <v>1037040</v>
      </c>
    </row>
    <row r="140" spans="1:6" ht="26.25" customHeight="1" x14ac:dyDescent="0.25">
      <c r="A140" s="70" t="s">
        <v>165</v>
      </c>
      <c r="B140" s="71">
        <v>2369135</v>
      </c>
      <c r="C140" s="71">
        <v>313058</v>
      </c>
      <c r="D140" s="71">
        <v>337667</v>
      </c>
      <c r="E140" s="71">
        <v>223541</v>
      </c>
      <c r="F140" s="71">
        <v>874265</v>
      </c>
    </row>
    <row r="141" spans="1:6" ht="26.25" customHeight="1" x14ac:dyDescent="0.25">
      <c r="A141" s="73"/>
      <c r="B141" s="74"/>
      <c r="C141" s="74"/>
      <c r="D141" s="74"/>
      <c r="E141" s="74"/>
      <c r="F141" s="74"/>
    </row>
    <row r="142" spans="1:6" ht="26.25" customHeight="1" x14ac:dyDescent="0.25">
      <c r="A142" s="73"/>
      <c r="B142" s="74"/>
      <c r="C142" s="74"/>
      <c r="D142" s="74"/>
      <c r="E142" s="74"/>
      <c r="F142" s="74"/>
    </row>
    <row r="143" spans="1:6" ht="26.25" customHeight="1" x14ac:dyDescent="0.25">
      <c r="A143" s="70" t="s">
        <v>166</v>
      </c>
      <c r="B143" s="71">
        <v>297879</v>
      </c>
      <c r="C143" s="71">
        <v>105954</v>
      </c>
      <c r="D143" s="71">
        <v>32004</v>
      </c>
      <c r="E143" s="71">
        <v>24817</v>
      </c>
      <c r="F143" s="71">
        <v>162775</v>
      </c>
    </row>
    <row r="144" spans="1:6" ht="26.25" customHeight="1" x14ac:dyDescent="0.25">
      <c r="A144" s="73"/>
      <c r="B144" s="74"/>
      <c r="C144" s="74"/>
      <c r="D144" s="74"/>
      <c r="E144" s="74"/>
      <c r="F144" s="74"/>
    </row>
    <row r="145" spans="1:6" ht="26.25" customHeight="1" x14ac:dyDescent="0.25">
      <c r="A145" s="73"/>
      <c r="B145" s="74"/>
      <c r="C145" s="74"/>
      <c r="D145" s="74"/>
      <c r="E145" s="74"/>
      <c r="F145" s="74"/>
    </row>
    <row r="146" spans="1:6" ht="26.25" customHeight="1" x14ac:dyDescent="0.25">
      <c r="A146" s="73"/>
      <c r="B146" s="74"/>
      <c r="C146" s="74"/>
      <c r="D146" s="74"/>
      <c r="E146" s="74"/>
      <c r="F146" s="74"/>
    </row>
  </sheetData>
  <mergeCells count="3">
    <mergeCell ref="A5:A6"/>
    <mergeCell ref="B5:B6"/>
    <mergeCell ref="C5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C263A-38FC-4BA6-95D7-4C38A3CFA4FC}">
  <dimension ref="A1:F35"/>
  <sheetViews>
    <sheetView workbookViewId="0">
      <selection activeCell="F3" sqref="F3"/>
    </sheetView>
  </sheetViews>
  <sheetFormatPr defaultRowHeight="15" x14ac:dyDescent="0.25"/>
  <cols>
    <col min="1" max="1" width="57.42578125" bestFit="1" customWidth="1"/>
    <col min="2" max="2" width="16.42578125" customWidth="1"/>
    <col min="3" max="3" width="15.85546875" customWidth="1"/>
    <col min="4" max="4" width="14" customWidth="1"/>
    <col min="5" max="5" width="17.42578125" customWidth="1"/>
    <col min="10" max="10" width="14.7109375" customWidth="1"/>
    <col min="11" max="11" width="13.5703125" customWidth="1"/>
  </cols>
  <sheetData>
    <row r="1" spans="1:6" ht="23.25" x14ac:dyDescent="0.25">
      <c r="B1" s="2" t="s">
        <v>0</v>
      </c>
    </row>
    <row r="2" spans="1:6" ht="23.25" x14ac:dyDescent="0.25">
      <c r="B2" s="2" t="s">
        <v>191</v>
      </c>
    </row>
    <row r="3" spans="1:6" ht="23.25" x14ac:dyDescent="0.25">
      <c r="B3" s="2" t="s">
        <v>158</v>
      </c>
    </row>
    <row r="4" spans="1:6" ht="23.25" x14ac:dyDescent="0.25">
      <c r="B4" s="2" t="s">
        <v>192</v>
      </c>
    </row>
    <row r="5" spans="1:6" ht="15.75" thickBot="1" x14ac:dyDescent="0.3">
      <c r="F5" s="76" t="s">
        <v>193</v>
      </c>
    </row>
    <row r="6" spans="1:6" ht="61.5" thickTop="1" thickBot="1" x14ac:dyDescent="0.3">
      <c r="A6" s="77" t="s">
        <v>194</v>
      </c>
      <c r="B6" s="77" t="s">
        <v>195</v>
      </c>
      <c r="C6" s="77" t="s">
        <v>196</v>
      </c>
      <c r="D6" s="77" t="s">
        <v>197</v>
      </c>
      <c r="E6" s="77" t="s">
        <v>198</v>
      </c>
    </row>
    <row r="7" spans="1:6" s="1" customFormat="1" ht="15.75" thickTop="1" x14ac:dyDescent="0.25">
      <c r="A7" s="78" t="s">
        <v>130</v>
      </c>
      <c r="B7" s="79">
        <f>SUM(B8,B14,B17,B25)</f>
        <v>8058380</v>
      </c>
      <c r="C7" s="79">
        <f t="shared" ref="C7:E7" si="0">SUM(C8,C14,C17,C25)</f>
        <v>5465649.2000000002</v>
      </c>
      <c r="D7" s="79">
        <f t="shared" si="0"/>
        <v>5177568</v>
      </c>
      <c r="E7" s="79">
        <f t="shared" si="0"/>
        <v>2880812</v>
      </c>
    </row>
    <row r="8" spans="1:6" s="1" customFormat="1" x14ac:dyDescent="0.25">
      <c r="A8" s="70" t="s">
        <v>199</v>
      </c>
      <c r="B8" s="71">
        <f>SUM(B9:B13)</f>
        <v>220630</v>
      </c>
      <c r="C8" s="71">
        <f t="shared" ref="C8:E8" si="1">SUM(C9:C13)</f>
        <v>139776.70000000001</v>
      </c>
      <c r="D8" s="71">
        <f t="shared" si="1"/>
        <v>130793</v>
      </c>
      <c r="E8" s="71">
        <f t="shared" si="1"/>
        <v>89837</v>
      </c>
    </row>
    <row r="9" spans="1:6" x14ac:dyDescent="0.25">
      <c r="A9" s="80" t="s">
        <v>200</v>
      </c>
      <c r="B9" s="74">
        <f>SUM(D9,E9)</f>
        <v>95253</v>
      </c>
      <c r="C9" s="74">
        <f>D9+(E9*10%)</f>
        <v>95253</v>
      </c>
      <c r="D9" s="74">
        <v>95253</v>
      </c>
      <c r="E9" s="81">
        <v>0</v>
      </c>
    </row>
    <row r="10" spans="1:6" x14ac:dyDescent="0.25">
      <c r="A10" s="82" t="s">
        <v>201</v>
      </c>
      <c r="B10" s="74">
        <f t="shared" ref="B10:B13" si="2">SUM(D10,E10)</f>
        <v>28455</v>
      </c>
      <c r="C10" s="74">
        <f t="shared" ref="C10:C35" si="3">D10+(E10*10%)</f>
        <v>2845.5</v>
      </c>
      <c r="D10" s="81">
        <v>0</v>
      </c>
      <c r="E10" s="74">
        <v>28455</v>
      </c>
    </row>
    <row r="11" spans="1:6" x14ac:dyDescent="0.25">
      <c r="A11" s="82" t="s">
        <v>202</v>
      </c>
      <c r="B11" s="74">
        <f t="shared" si="2"/>
        <v>8910</v>
      </c>
      <c r="C11" s="74">
        <f t="shared" si="3"/>
        <v>8910</v>
      </c>
      <c r="D11" s="74">
        <v>8910</v>
      </c>
      <c r="E11" s="81">
        <v>0</v>
      </c>
    </row>
    <row r="12" spans="1:6" x14ac:dyDescent="0.25">
      <c r="A12" s="82" t="s">
        <v>203</v>
      </c>
      <c r="B12" s="74">
        <f t="shared" si="2"/>
        <v>26630</v>
      </c>
      <c r="C12" s="74">
        <f t="shared" si="3"/>
        <v>26630</v>
      </c>
      <c r="D12" s="74">
        <v>26630</v>
      </c>
      <c r="E12" s="81">
        <v>0</v>
      </c>
    </row>
    <row r="13" spans="1:6" x14ac:dyDescent="0.25">
      <c r="A13" s="82" t="s">
        <v>204</v>
      </c>
      <c r="B13" s="74">
        <f t="shared" si="2"/>
        <v>61382</v>
      </c>
      <c r="C13" s="74">
        <f t="shared" si="3"/>
        <v>6138.2000000000007</v>
      </c>
      <c r="D13" s="81">
        <v>0</v>
      </c>
      <c r="E13" s="74">
        <v>61382</v>
      </c>
    </row>
    <row r="14" spans="1:6" s="1" customFormat="1" x14ac:dyDescent="0.25">
      <c r="A14" s="70" t="s">
        <v>205</v>
      </c>
      <c r="B14" s="71">
        <f>SUM(B15:B16)</f>
        <v>286784</v>
      </c>
      <c r="C14" s="71">
        <f t="shared" ref="C14:E14" si="4">SUM(C15:C16)</f>
        <v>33690.5</v>
      </c>
      <c r="D14" s="71">
        <f t="shared" si="4"/>
        <v>5569</v>
      </c>
      <c r="E14" s="71">
        <f t="shared" si="4"/>
        <v>281215</v>
      </c>
    </row>
    <row r="15" spans="1:6" x14ac:dyDescent="0.25">
      <c r="A15" s="82" t="s">
        <v>206</v>
      </c>
      <c r="B15" s="74">
        <f>SUM(D15,E15)</f>
        <v>216972</v>
      </c>
      <c r="C15" s="74">
        <f t="shared" si="3"/>
        <v>26709.300000000003</v>
      </c>
      <c r="D15" s="74">
        <v>5569</v>
      </c>
      <c r="E15" s="74">
        <v>211403</v>
      </c>
    </row>
    <row r="16" spans="1:6" x14ac:dyDescent="0.25">
      <c r="A16" s="82" t="s">
        <v>207</v>
      </c>
      <c r="B16" s="74">
        <f>SUM(D16,E16)</f>
        <v>69812</v>
      </c>
      <c r="C16" s="74">
        <f t="shared" si="3"/>
        <v>6981.2000000000007</v>
      </c>
      <c r="D16" s="81">
        <v>0</v>
      </c>
      <c r="E16" s="74">
        <v>69812</v>
      </c>
    </row>
    <row r="17" spans="1:5" s="1" customFormat="1" x14ac:dyDescent="0.25">
      <c r="A17" s="70" t="s">
        <v>208</v>
      </c>
      <c r="B17" s="71">
        <f>SUM(B18:B24)</f>
        <v>1142604</v>
      </c>
      <c r="C17" s="71">
        <f t="shared" ref="C17:E17" si="5">SUM(C18:C24)</f>
        <v>862149.6</v>
      </c>
      <c r="D17" s="71">
        <f t="shared" si="5"/>
        <v>830988</v>
      </c>
      <c r="E17" s="71">
        <f t="shared" si="5"/>
        <v>311616</v>
      </c>
    </row>
    <row r="18" spans="1:5" x14ac:dyDescent="0.25">
      <c r="A18" s="82" t="s">
        <v>209</v>
      </c>
      <c r="B18" s="74">
        <f>SUM(D18,E18)</f>
        <v>63304</v>
      </c>
      <c r="C18" s="74">
        <f t="shared" si="3"/>
        <v>6330.4000000000005</v>
      </c>
      <c r="D18" s="81">
        <v>0</v>
      </c>
      <c r="E18" s="74">
        <v>63304</v>
      </c>
    </row>
    <row r="19" spans="1:5" x14ac:dyDescent="0.25">
      <c r="A19" s="82" t="s">
        <v>210</v>
      </c>
      <c r="B19" s="74">
        <f t="shared" ref="B19:B24" si="6">SUM(D19,E19)</f>
        <v>631774</v>
      </c>
      <c r="C19" s="74">
        <f t="shared" si="3"/>
        <v>507385</v>
      </c>
      <c r="D19" s="74">
        <v>493564</v>
      </c>
      <c r="E19" s="74">
        <v>138210</v>
      </c>
    </row>
    <row r="20" spans="1:5" x14ac:dyDescent="0.25">
      <c r="A20" s="82" t="s">
        <v>211</v>
      </c>
      <c r="B20" s="74">
        <f t="shared" si="6"/>
        <v>188136</v>
      </c>
      <c r="C20" s="74">
        <f t="shared" si="3"/>
        <v>188136</v>
      </c>
      <c r="D20" s="74">
        <v>188136</v>
      </c>
      <c r="E20" s="81">
        <v>0</v>
      </c>
    </row>
    <row r="21" spans="1:5" x14ac:dyDescent="0.25">
      <c r="A21" s="82" t="s">
        <v>212</v>
      </c>
      <c r="B21" s="74">
        <f t="shared" si="6"/>
        <v>46521</v>
      </c>
      <c r="C21" s="74">
        <f t="shared" si="3"/>
        <v>8017.2</v>
      </c>
      <c r="D21" s="74">
        <v>3739</v>
      </c>
      <c r="E21" s="74">
        <v>42782</v>
      </c>
    </row>
    <row r="22" spans="1:5" x14ac:dyDescent="0.25">
      <c r="A22" s="82" t="s">
        <v>213</v>
      </c>
      <c r="B22" s="74">
        <f t="shared" si="6"/>
        <v>25547</v>
      </c>
      <c r="C22" s="74">
        <f t="shared" si="3"/>
        <v>25547</v>
      </c>
      <c r="D22" s="74">
        <v>25547</v>
      </c>
      <c r="E22" s="81">
        <v>0</v>
      </c>
    </row>
    <row r="23" spans="1:5" x14ac:dyDescent="0.25">
      <c r="A23" s="82" t="s">
        <v>214</v>
      </c>
      <c r="B23" s="74">
        <f t="shared" si="6"/>
        <v>22773</v>
      </c>
      <c r="C23" s="74">
        <f t="shared" si="3"/>
        <v>13553.4</v>
      </c>
      <c r="D23" s="74">
        <v>12529</v>
      </c>
      <c r="E23" s="74">
        <v>10244</v>
      </c>
    </row>
    <row r="24" spans="1:5" x14ac:dyDescent="0.25">
      <c r="A24" s="82" t="s">
        <v>215</v>
      </c>
      <c r="B24" s="74">
        <f t="shared" si="6"/>
        <v>164549</v>
      </c>
      <c r="C24" s="74">
        <f t="shared" si="3"/>
        <v>113180.6</v>
      </c>
      <c r="D24" s="74">
        <v>107473</v>
      </c>
      <c r="E24" s="74">
        <v>57076</v>
      </c>
    </row>
    <row r="25" spans="1:5" s="1" customFormat="1" x14ac:dyDescent="0.25">
      <c r="A25" s="70" t="s">
        <v>216</v>
      </c>
      <c r="B25" s="71">
        <f>SUM(B26:B35)</f>
        <v>6408362</v>
      </c>
      <c r="C25" s="71">
        <f t="shared" ref="C25:E25" si="7">SUM(C26:C35)</f>
        <v>4430032.4000000004</v>
      </c>
      <c r="D25" s="71">
        <f t="shared" si="7"/>
        <v>4210218</v>
      </c>
      <c r="E25" s="71">
        <f t="shared" si="7"/>
        <v>2198144</v>
      </c>
    </row>
    <row r="26" spans="1:5" x14ac:dyDescent="0.25">
      <c r="A26" s="82" t="s">
        <v>217</v>
      </c>
      <c r="B26" s="74">
        <f>SUM(D26,E26)</f>
        <v>167011</v>
      </c>
      <c r="C26" s="74">
        <f t="shared" si="3"/>
        <v>16701.100000000002</v>
      </c>
      <c r="D26" s="81">
        <v>0</v>
      </c>
      <c r="E26" s="74">
        <v>167011</v>
      </c>
    </row>
    <row r="27" spans="1:5" x14ac:dyDescent="0.25">
      <c r="A27" s="82" t="s">
        <v>218</v>
      </c>
      <c r="B27" s="74">
        <f t="shared" ref="B27:B35" si="8">SUM(D27,E27)</f>
        <v>765106</v>
      </c>
      <c r="C27" s="74">
        <f t="shared" si="3"/>
        <v>667995.1</v>
      </c>
      <c r="D27" s="74">
        <v>657205</v>
      </c>
      <c r="E27" s="74">
        <v>107901</v>
      </c>
    </row>
    <row r="28" spans="1:5" x14ac:dyDescent="0.25">
      <c r="A28" s="82" t="s">
        <v>219</v>
      </c>
      <c r="B28" s="74">
        <f t="shared" si="8"/>
        <v>198355</v>
      </c>
      <c r="C28" s="74">
        <f t="shared" si="3"/>
        <v>143149.9</v>
      </c>
      <c r="D28" s="74">
        <v>137016</v>
      </c>
      <c r="E28" s="74">
        <v>61339</v>
      </c>
    </row>
    <row r="29" spans="1:5" x14ac:dyDescent="0.25">
      <c r="A29" s="82" t="s">
        <v>220</v>
      </c>
      <c r="B29" s="74">
        <f t="shared" si="8"/>
        <v>788545</v>
      </c>
      <c r="C29" s="74">
        <f t="shared" si="3"/>
        <v>389495.8</v>
      </c>
      <c r="D29" s="74">
        <v>345157</v>
      </c>
      <c r="E29" s="74">
        <v>443388</v>
      </c>
    </row>
    <row r="30" spans="1:5" x14ac:dyDescent="0.25">
      <c r="A30" s="82" t="s">
        <v>221</v>
      </c>
      <c r="B30" s="74">
        <f t="shared" si="8"/>
        <v>508553</v>
      </c>
      <c r="C30" s="74">
        <f t="shared" si="3"/>
        <v>336761</v>
      </c>
      <c r="D30" s="74">
        <v>317673</v>
      </c>
      <c r="E30" s="74">
        <v>190880</v>
      </c>
    </row>
    <row r="31" spans="1:5" x14ac:dyDescent="0.25">
      <c r="A31" s="82" t="s">
        <v>222</v>
      </c>
      <c r="B31" s="74">
        <f t="shared" si="8"/>
        <v>378466</v>
      </c>
      <c r="C31" s="74">
        <f t="shared" si="3"/>
        <v>182541.4</v>
      </c>
      <c r="D31" s="74">
        <v>160772</v>
      </c>
      <c r="E31" s="74">
        <v>217694</v>
      </c>
    </row>
    <row r="32" spans="1:5" x14ac:dyDescent="0.25">
      <c r="A32" s="82" t="s">
        <v>223</v>
      </c>
      <c r="B32" s="74">
        <f t="shared" si="8"/>
        <v>2072486</v>
      </c>
      <c r="C32" s="74">
        <f t="shared" si="3"/>
        <v>1737868.7</v>
      </c>
      <c r="D32" s="74">
        <v>1700689</v>
      </c>
      <c r="E32" s="74">
        <v>371797</v>
      </c>
    </row>
    <row r="33" spans="1:5" x14ac:dyDescent="0.25">
      <c r="A33" s="82" t="s">
        <v>224</v>
      </c>
      <c r="B33" s="74">
        <f t="shared" si="8"/>
        <v>301004</v>
      </c>
      <c r="C33" s="74">
        <f t="shared" si="3"/>
        <v>42988.4</v>
      </c>
      <c r="D33" s="74">
        <v>14320</v>
      </c>
      <c r="E33" s="74">
        <v>286684</v>
      </c>
    </row>
    <row r="34" spans="1:5" x14ac:dyDescent="0.25">
      <c r="A34" s="82" t="s">
        <v>121</v>
      </c>
      <c r="B34" s="74">
        <f t="shared" si="8"/>
        <v>809824</v>
      </c>
      <c r="C34" s="74">
        <f t="shared" si="3"/>
        <v>588877.6</v>
      </c>
      <c r="D34" s="74">
        <v>564328</v>
      </c>
      <c r="E34" s="74">
        <v>245496</v>
      </c>
    </row>
    <row r="35" spans="1:5" x14ac:dyDescent="0.25">
      <c r="A35" s="82" t="s">
        <v>225</v>
      </c>
      <c r="B35" s="74">
        <f t="shared" si="8"/>
        <v>419012</v>
      </c>
      <c r="C35" s="74">
        <f t="shared" si="3"/>
        <v>323653.40000000002</v>
      </c>
      <c r="D35" s="74">
        <v>313058</v>
      </c>
      <c r="E35" s="74">
        <v>105954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4DDA5-B9AF-41E8-94E4-2CFB185D750F}">
  <dimension ref="A1:I45"/>
  <sheetViews>
    <sheetView workbookViewId="0">
      <selection activeCell="G2" sqref="G2"/>
    </sheetView>
  </sheetViews>
  <sheetFormatPr defaultRowHeight="15" x14ac:dyDescent="0.25"/>
  <cols>
    <col min="1" max="1" width="56.5703125" style="62" customWidth="1"/>
    <col min="2" max="2" width="17.42578125" style="83" customWidth="1"/>
    <col min="3" max="3" width="11.42578125" style="83" customWidth="1"/>
    <col min="4" max="4" width="12.140625" style="83" customWidth="1"/>
    <col min="5" max="5" width="13.140625" style="83" customWidth="1"/>
    <col min="6" max="6" width="19.5703125" style="83" customWidth="1"/>
    <col min="7" max="7" width="21" style="83" customWidth="1"/>
  </cols>
  <sheetData>
    <row r="1" spans="1:9" ht="23.25" x14ac:dyDescent="0.25">
      <c r="C1"/>
      <c r="D1" s="2" t="s">
        <v>0</v>
      </c>
      <c r="E1"/>
    </row>
    <row r="2" spans="1:9" ht="23.25" x14ac:dyDescent="0.25">
      <c r="C2"/>
      <c r="D2" s="2" t="s">
        <v>226</v>
      </c>
      <c r="E2"/>
    </row>
    <row r="3" spans="1:9" ht="23.25" x14ac:dyDescent="0.25">
      <c r="C3"/>
      <c r="D3" s="2" t="s">
        <v>227</v>
      </c>
      <c r="E3"/>
    </row>
    <row r="4" spans="1:9" ht="23.25" x14ac:dyDescent="0.25">
      <c r="C4"/>
      <c r="D4" s="2" t="s">
        <v>228</v>
      </c>
      <c r="E4"/>
    </row>
    <row r="5" spans="1:9" ht="15.75" thickBot="1" x14ac:dyDescent="0.3"/>
    <row r="6" spans="1:9" s="87" customFormat="1" ht="93.75" customHeight="1" thickTop="1" x14ac:dyDescent="0.25">
      <c r="A6" s="154" t="s">
        <v>194</v>
      </c>
      <c r="B6" s="157" t="s">
        <v>229</v>
      </c>
      <c r="C6" s="157" t="s">
        <v>230</v>
      </c>
      <c r="D6" s="157"/>
      <c r="E6" s="157"/>
      <c r="F6" s="84" t="s">
        <v>231</v>
      </c>
      <c r="G6" s="85" t="s">
        <v>232</v>
      </c>
      <c r="H6" s="86"/>
      <c r="I6" s="86"/>
    </row>
    <row r="7" spans="1:9" s="1" customFormat="1" ht="53.25" customHeight="1" x14ac:dyDescent="0.25">
      <c r="A7" s="155"/>
      <c r="B7" s="158"/>
      <c r="C7" s="158" t="s">
        <v>233</v>
      </c>
      <c r="D7" s="158"/>
      <c r="E7" s="158"/>
      <c r="F7" s="160" t="s">
        <v>233</v>
      </c>
      <c r="G7" s="162" t="s">
        <v>233</v>
      </c>
    </row>
    <row r="8" spans="1:9" s="1" customFormat="1" ht="71.25" customHeight="1" thickBot="1" x14ac:dyDescent="0.3">
      <c r="A8" s="156"/>
      <c r="B8" s="159"/>
      <c r="C8" s="88" t="s">
        <v>107</v>
      </c>
      <c r="D8" s="88" t="s">
        <v>234</v>
      </c>
      <c r="E8" s="88" t="s">
        <v>109</v>
      </c>
      <c r="F8" s="161"/>
      <c r="G8" s="163"/>
    </row>
    <row r="9" spans="1:9" s="1" customFormat="1" ht="18.75" customHeight="1" thickTop="1" x14ac:dyDescent="0.25">
      <c r="A9" s="78" t="s">
        <v>130</v>
      </c>
      <c r="B9" s="79">
        <f>SUM(B10,B17,B21,B30,B41)</f>
        <v>13044497</v>
      </c>
      <c r="C9" s="79">
        <f t="shared" ref="C9:G9" si="0">SUM(C10,C17,C21,C30,C41)</f>
        <v>4874655</v>
      </c>
      <c r="D9" s="79">
        <f t="shared" si="0"/>
        <v>661500</v>
      </c>
      <c r="E9" s="79">
        <f t="shared" si="0"/>
        <v>857500</v>
      </c>
      <c r="F9" s="79">
        <f t="shared" si="0"/>
        <v>5465652</v>
      </c>
      <c r="G9" s="79">
        <f t="shared" si="0"/>
        <v>1185190</v>
      </c>
    </row>
    <row r="10" spans="1:9" s="1" customFormat="1" ht="18.75" customHeight="1" x14ac:dyDescent="0.25">
      <c r="A10" s="70" t="s">
        <v>199</v>
      </c>
      <c r="B10" s="71">
        <f>SUM(B11:B16)</f>
        <v>156277</v>
      </c>
      <c r="C10" s="71">
        <f t="shared" ref="C10:G10" si="1">SUM(C11:C16)</f>
        <v>16500</v>
      </c>
      <c r="D10" s="71">
        <f t="shared" si="1"/>
        <v>0</v>
      </c>
      <c r="E10" s="71">
        <f t="shared" si="1"/>
        <v>0</v>
      </c>
      <c r="F10" s="71">
        <f t="shared" si="1"/>
        <v>139777</v>
      </c>
      <c r="G10" s="71">
        <f t="shared" si="1"/>
        <v>0</v>
      </c>
    </row>
    <row r="11" spans="1:9" ht="18.75" customHeight="1" x14ac:dyDescent="0.25">
      <c r="A11" s="80" t="s">
        <v>200</v>
      </c>
      <c r="B11" s="74">
        <f t="shared" ref="B11:B28" si="2">SUM(C11:G11)</f>
        <v>95253</v>
      </c>
      <c r="C11" s="74"/>
      <c r="D11" s="74"/>
      <c r="E11" s="74"/>
      <c r="F11" s="74">
        <v>95253</v>
      </c>
      <c r="G11" s="74"/>
    </row>
    <row r="12" spans="1:9" ht="18.75" customHeight="1" x14ac:dyDescent="0.25">
      <c r="A12" s="82" t="s">
        <v>201</v>
      </c>
      <c r="B12" s="74">
        <f t="shared" si="2"/>
        <v>2846</v>
      </c>
      <c r="C12" s="74"/>
      <c r="D12" s="74"/>
      <c r="E12" s="74"/>
      <c r="F12" s="74">
        <v>2846</v>
      </c>
      <c r="G12" s="74"/>
    </row>
    <row r="13" spans="1:9" ht="18.75" customHeight="1" x14ac:dyDescent="0.25">
      <c r="A13" s="82" t="s">
        <v>202</v>
      </c>
      <c r="B13" s="74">
        <f t="shared" si="2"/>
        <v>8910</v>
      </c>
      <c r="C13" s="74"/>
      <c r="D13" s="74"/>
      <c r="E13" s="74"/>
      <c r="F13" s="74">
        <v>8910</v>
      </c>
      <c r="G13" s="74"/>
    </row>
    <row r="14" spans="1:9" ht="18.75" customHeight="1" x14ac:dyDescent="0.25">
      <c r="A14" s="82" t="s">
        <v>203</v>
      </c>
      <c r="B14" s="74">
        <f t="shared" si="2"/>
        <v>43130</v>
      </c>
      <c r="C14" s="74">
        <v>16500</v>
      </c>
      <c r="D14" s="74"/>
      <c r="E14" s="74"/>
      <c r="F14" s="74">
        <v>26630</v>
      </c>
      <c r="G14" s="74"/>
    </row>
    <row r="15" spans="1:9" ht="18.75" customHeight="1" x14ac:dyDescent="0.25">
      <c r="A15" s="82" t="s">
        <v>235</v>
      </c>
      <c r="B15" s="74">
        <f t="shared" si="2"/>
        <v>0</v>
      </c>
      <c r="C15" s="74"/>
      <c r="D15" s="74"/>
      <c r="E15" s="74"/>
      <c r="F15" s="74">
        <v>0</v>
      </c>
      <c r="G15" s="74"/>
    </row>
    <row r="16" spans="1:9" ht="18.75" customHeight="1" x14ac:dyDescent="0.25">
      <c r="A16" s="82" t="s">
        <v>204</v>
      </c>
      <c r="B16" s="74">
        <f t="shared" si="2"/>
        <v>6138</v>
      </c>
      <c r="C16" s="74"/>
      <c r="D16" s="74"/>
      <c r="E16" s="74"/>
      <c r="F16" s="74">
        <v>6138</v>
      </c>
      <c r="G16" s="74"/>
    </row>
    <row r="17" spans="1:7" s="1" customFormat="1" ht="18.75" customHeight="1" x14ac:dyDescent="0.25">
      <c r="A17" s="70" t="s">
        <v>205</v>
      </c>
      <c r="B17" s="71">
        <f>SUM(B18:B20)</f>
        <v>53690</v>
      </c>
      <c r="C17" s="71">
        <f t="shared" ref="C17:G17" si="3">SUM(C18:C20)</f>
        <v>20000</v>
      </c>
      <c r="D17" s="71">
        <f t="shared" si="3"/>
        <v>0</v>
      </c>
      <c r="E17" s="71">
        <f t="shared" si="3"/>
        <v>0</v>
      </c>
      <c r="F17" s="71">
        <f t="shared" si="3"/>
        <v>33690</v>
      </c>
      <c r="G17" s="71">
        <f t="shared" si="3"/>
        <v>0</v>
      </c>
    </row>
    <row r="18" spans="1:7" ht="18.75" customHeight="1" x14ac:dyDescent="0.25">
      <c r="A18" s="82" t="s">
        <v>236</v>
      </c>
      <c r="B18" s="74">
        <f t="shared" si="2"/>
        <v>15000</v>
      </c>
      <c r="C18" s="74">
        <v>15000</v>
      </c>
      <c r="D18" s="74"/>
      <c r="E18" s="74"/>
      <c r="F18" s="74">
        <v>0</v>
      </c>
      <c r="G18" s="74"/>
    </row>
    <row r="19" spans="1:7" ht="18.75" customHeight="1" x14ac:dyDescent="0.25">
      <c r="A19" s="82" t="s">
        <v>206</v>
      </c>
      <c r="B19" s="74">
        <f t="shared" si="2"/>
        <v>31709</v>
      </c>
      <c r="C19" s="74">
        <v>5000</v>
      </c>
      <c r="D19" s="74"/>
      <c r="E19" s="74"/>
      <c r="F19" s="74">
        <v>26709</v>
      </c>
      <c r="G19" s="74"/>
    </row>
    <row r="20" spans="1:7" ht="18.75" customHeight="1" x14ac:dyDescent="0.25">
      <c r="A20" s="82" t="s">
        <v>207</v>
      </c>
      <c r="B20" s="74">
        <f t="shared" si="2"/>
        <v>6981</v>
      </c>
      <c r="C20" s="74"/>
      <c r="D20" s="74"/>
      <c r="E20" s="74"/>
      <c r="F20" s="74">
        <v>6981</v>
      </c>
      <c r="G20" s="74"/>
    </row>
    <row r="21" spans="1:7" s="1" customFormat="1" ht="18.75" customHeight="1" x14ac:dyDescent="0.25">
      <c r="A21" s="70" t="s">
        <v>208</v>
      </c>
      <c r="B21" s="71">
        <f>SUM(B22:B29)</f>
        <v>952150</v>
      </c>
      <c r="C21" s="71">
        <f t="shared" ref="C21:G21" si="4">SUM(C22:C29)</f>
        <v>90000</v>
      </c>
      <c r="D21" s="71">
        <f t="shared" si="4"/>
        <v>0</v>
      </c>
      <c r="E21" s="71">
        <f t="shared" si="4"/>
        <v>0</v>
      </c>
      <c r="F21" s="71">
        <f t="shared" si="4"/>
        <v>862150</v>
      </c>
      <c r="G21" s="71">
        <f t="shared" si="4"/>
        <v>0</v>
      </c>
    </row>
    <row r="22" spans="1:7" ht="18.75" customHeight="1" x14ac:dyDescent="0.25">
      <c r="A22" s="82" t="s">
        <v>209</v>
      </c>
      <c r="B22" s="74">
        <f t="shared" si="2"/>
        <v>6330</v>
      </c>
      <c r="C22" s="74"/>
      <c r="D22" s="74"/>
      <c r="E22" s="74"/>
      <c r="F22" s="74">
        <v>6330</v>
      </c>
      <c r="G22" s="74"/>
    </row>
    <row r="23" spans="1:7" ht="18.75" customHeight="1" x14ac:dyDescent="0.25">
      <c r="A23" s="82" t="s">
        <v>210</v>
      </c>
      <c r="B23" s="74">
        <f t="shared" si="2"/>
        <v>507385</v>
      </c>
      <c r="C23" s="74"/>
      <c r="D23" s="74"/>
      <c r="E23" s="74"/>
      <c r="F23" s="74">
        <v>507385</v>
      </c>
      <c r="G23" s="74"/>
    </row>
    <row r="24" spans="1:7" ht="18.75" customHeight="1" x14ac:dyDescent="0.25">
      <c r="A24" s="82" t="s">
        <v>211</v>
      </c>
      <c r="B24" s="74">
        <f t="shared" si="2"/>
        <v>278136</v>
      </c>
      <c r="C24" s="74">
        <v>90000</v>
      </c>
      <c r="D24" s="74"/>
      <c r="E24" s="74"/>
      <c r="F24" s="74">
        <v>188136</v>
      </c>
      <c r="G24" s="74"/>
    </row>
    <row r="25" spans="1:7" ht="18.75" customHeight="1" x14ac:dyDescent="0.25">
      <c r="A25" s="82" t="s">
        <v>212</v>
      </c>
      <c r="B25" s="74">
        <f t="shared" si="2"/>
        <v>8017</v>
      </c>
      <c r="C25" s="74"/>
      <c r="D25" s="74"/>
      <c r="E25" s="74"/>
      <c r="F25" s="74">
        <v>8017</v>
      </c>
      <c r="G25" s="74"/>
    </row>
    <row r="26" spans="1:7" ht="18.75" customHeight="1" x14ac:dyDescent="0.25">
      <c r="A26" s="82" t="s">
        <v>213</v>
      </c>
      <c r="B26" s="74">
        <f t="shared" si="2"/>
        <v>25547</v>
      </c>
      <c r="C26" s="74"/>
      <c r="D26" s="74"/>
      <c r="E26" s="74"/>
      <c r="F26" s="74">
        <v>25547</v>
      </c>
      <c r="G26" s="74"/>
    </row>
    <row r="27" spans="1:7" ht="18.75" customHeight="1" x14ac:dyDescent="0.25">
      <c r="A27" s="82" t="s">
        <v>214</v>
      </c>
      <c r="B27" s="74">
        <f t="shared" si="2"/>
        <v>13554</v>
      </c>
      <c r="C27" s="74"/>
      <c r="D27" s="74"/>
      <c r="E27" s="74"/>
      <c r="F27" s="74">
        <v>13554</v>
      </c>
      <c r="G27" s="74"/>
    </row>
    <row r="28" spans="1:7" ht="18.75" customHeight="1" x14ac:dyDescent="0.25">
      <c r="A28" s="82" t="s">
        <v>237</v>
      </c>
      <c r="B28" s="74">
        <f t="shared" si="2"/>
        <v>0</v>
      </c>
      <c r="C28" s="74"/>
      <c r="D28" s="74"/>
      <c r="E28" s="74"/>
      <c r="F28" s="89">
        <v>0</v>
      </c>
      <c r="G28" s="74"/>
    </row>
    <row r="29" spans="1:7" ht="18.75" customHeight="1" x14ac:dyDescent="0.25">
      <c r="A29" s="82" t="s">
        <v>215</v>
      </c>
      <c r="B29" s="74">
        <f>SUM(C29:G29)</f>
        <v>113181</v>
      </c>
      <c r="C29" s="74"/>
      <c r="D29" s="74"/>
      <c r="E29" s="74"/>
      <c r="F29" s="74">
        <v>113181</v>
      </c>
      <c r="G29" s="74"/>
    </row>
    <row r="30" spans="1:7" s="1" customFormat="1" ht="18.75" customHeight="1" x14ac:dyDescent="0.25">
      <c r="A30" s="70" t="s">
        <v>216</v>
      </c>
      <c r="B30" s="71">
        <f>SUM(B31:B40)</f>
        <v>4966035</v>
      </c>
      <c r="C30" s="71">
        <f t="shared" ref="C30:G30" si="5">SUM(C31:C40)</f>
        <v>536000</v>
      </c>
      <c r="D30" s="71">
        <f t="shared" si="5"/>
        <v>0</v>
      </c>
      <c r="E30" s="71">
        <f t="shared" si="5"/>
        <v>0</v>
      </c>
      <c r="F30" s="71">
        <f t="shared" si="5"/>
        <v>4430035</v>
      </c>
      <c r="G30" s="71">
        <f t="shared" si="5"/>
        <v>0</v>
      </c>
    </row>
    <row r="31" spans="1:7" ht="18.75" customHeight="1" x14ac:dyDescent="0.25">
      <c r="A31" s="82" t="s">
        <v>217</v>
      </c>
      <c r="B31" s="74">
        <f t="shared" ref="B31:B40" si="6">SUM(C31:G31)</f>
        <v>16701</v>
      </c>
      <c r="C31" s="74"/>
      <c r="D31" s="74"/>
      <c r="E31" s="74"/>
      <c r="F31" s="74">
        <v>16701</v>
      </c>
      <c r="G31" s="74"/>
    </row>
    <row r="32" spans="1:7" ht="18.75" customHeight="1" x14ac:dyDescent="0.25">
      <c r="A32" s="82" t="s">
        <v>218</v>
      </c>
      <c r="B32" s="74">
        <f t="shared" si="6"/>
        <v>667996</v>
      </c>
      <c r="C32" s="74"/>
      <c r="D32" s="74"/>
      <c r="E32" s="74"/>
      <c r="F32" s="74">
        <v>667996</v>
      </c>
      <c r="G32" s="74"/>
    </row>
    <row r="33" spans="1:7" ht="18.75" customHeight="1" x14ac:dyDescent="0.25">
      <c r="A33" s="82" t="s">
        <v>219</v>
      </c>
      <c r="B33" s="74">
        <f t="shared" si="6"/>
        <v>143150</v>
      </c>
      <c r="C33" s="74"/>
      <c r="D33" s="74"/>
      <c r="E33" s="74"/>
      <c r="F33" s="74">
        <v>143150</v>
      </c>
      <c r="G33" s="74"/>
    </row>
    <row r="34" spans="1:7" ht="18.75" customHeight="1" x14ac:dyDescent="0.25">
      <c r="A34" s="82" t="s">
        <v>220</v>
      </c>
      <c r="B34" s="74">
        <f t="shared" si="6"/>
        <v>405496</v>
      </c>
      <c r="C34" s="74">
        <v>16000</v>
      </c>
      <c r="D34" s="74"/>
      <c r="E34" s="74"/>
      <c r="F34" s="74">
        <v>389496</v>
      </c>
      <c r="G34" s="74"/>
    </row>
    <row r="35" spans="1:7" ht="18.75" customHeight="1" x14ac:dyDescent="0.25">
      <c r="A35" s="82" t="s">
        <v>221</v>
      </c>
      <c r="B35" s="74">
        <f t="shared" si="6"/>
        <v>486761</v>
      </c>
      <c r="C35" s="74">
        <v>150000</v>
      </c>
      <c r="D35" s="74"/>
      <c r="E35" s="74"/>
      <c r="F35" s="74">
        <v>336761</v>
      </c>
      <c r="G35" s="74"/>
    </row>
    <row r="36" spans="1:7" ht="18.75" customHeight="1" x14ac:dyDescent="0.25">
      <c r="A36" s="82" t="s">
        <v>222</v>
      </c>
      <c r="B36" s="74">
        <f t="shared" si="6"/>
        <v>182542</v>
      </c>
      <c r="C36" s="74"/>
      <c r="D36" s="74"/>
      <c r="E36" s="74"/>
      <c r="F36" s="74">
        <v>182542</v>
      </c>
      <c r="G36" s="74"/>
    </row>
    <row r="37" spans="1:7" ht="18.75" customHeight="1" x14ac:dyDescent="0.25">
      <c r="A37" s="82" t="s">
        <v>223</v>
      </c>
      <c r="B37" s="74">
        <f t="shared" si="6"/>
        <v>1987869</v>
      </c>
      <c r="C37" s="74">
        <v>250000</v>
      </c>
      <c r="D37" s="74"/>
      <c r="E37" s="74"/>
      <c r="F37" s="74">
        <v>1737869</v>
      </c>
      <c r="G37" s="74"/>
    </row>
    <row r="38" spans="1:7" ht="18.75" customHeight="1" x14ac:dyDescent="0.25">
      <c r="A38" s="82" t="s">
        <v>224</v>
      </c>
      <c r="B38" s="74">
        <f t="shared" si="6"/>
        <v>42988</v>
      </c>
      <c r="C38" s="74"/>
      <c r="D38" s="74"/>
      <c r="E38" s="74"/>
      <c r="F38" s="74">
        <v>42988</v>
      </c>
      <c r="G38" s="74"/>
    </row>
    <row r="39" spans="1:7" ht="18.75" customHeight="1" x14ac:dyDescent="0.25">
      <c r="A39" s="82" t="s">
        <v>121</v>
      </c>
      <c r="B39" s="74">
        <f t="shared" si="6"/>
        <v>708878</v>
      </c>
      <c r="C39" s="74">
        <v>120000</v>
      </c>
      <c r="D39" s="74"/>
      <c r="E39" s="74"/>
      <c r="F39" s="74">
        <v>588878</v>
      </c>
      <c r="G39" s="74"/>
    </row>
    <row r="40" spans="1:7" ht="18.75" customHeight="1" x14ac:dyDescent="0.25">
      <c r="A40" s="82" t="s">
        <v>225</v>
      </c>
      <c r="B40" s="74">
        <f t="shared" si="6"/>
        <v>323654</v>
      </c>
      <c r="C40" s="74"/>
      <c r="D40" s="74"/>
      <c r="E40" s="74"/>
      <c r="F40" s="74">
        <v>323654</v>
      </c>
      <c r="G40" s="74"/>
    </row>
    <row r="41" spans="1:7" s="1" customFormat="1" ht="18.75" customHeight="1" x14ac:dyDescent="0.25">
      <c r="A41" s="70" t="s">
        <v>238</v>
      </c>
      <c r="B41" s="71">
        <f>SUM(B42:B45)</f>
        <v>6916345</v>
      </c>
      <c r="C41" s="71">
        <f t="shared" ref="C41:G41" si="7">SUM(C42:C45)</f>
        <v>4212155</v>
      </c>
      <c r="D41" s="71">
        <f t="shared" si="7"/>
        <v>661500</v>
      </c>
      <c r="E41" s="71">
        <f t="shared" si="7"/>
        <v>857500</v>
      </c>
      <c r="F41" s="71">
        <f t="shared" si="7"/>
        <v>0</v>
      </c>
      <c r="G41" s="71">
        <f t="shared" si="7"/>
        <v>1185190</v>
      </c>
    </row>
    <row r="42" spans="1:7" ht="18.75" customHeight="1" x14ac:dyDescent="0.25">
      <c r="A42" s="82" t="s">
        <v>239</v>
      </c>
      <c r="B42" s="74">
        <f>SUM(C42:G42)</f>
        <v>1185190</v>
      </c>
      <c r="C42" s="74"/>
      <c r="D42" s="74"/>
      <c r="E42" s="74"/>
      <c r="F42" s="74"/>
      <c r="G42" s="74">
        <v>1185190</v>
      </c>
    </row>
    <row r="43" spans="1:7" ht="18.75" customHeight="1" x14ac:dyDescent="0.25">
      <c r="A43" s="82" t="s">
        <v>107</v>
      </c>
      <c r="B43" s="74">
        <f t="shared" ref="B43:B45" si="8">SUM(C43:G43)</f>
        <v>4212155</v>
      </c>
      <c r="C43" s="74">
        <v>4212155</v>
      </c>
      <c r="D43" s="74"/>
      <c r="E43" s="74"/>
      <c r="F43" s="74"/>
      <c r="G43" s="74"/>
    </row>
    <row r="44" spans="1:7" ht="18.75" customHeight="1" x14ac:dyDescent="0.25">
      <c r="A44" s="82" t="s">
        <v>108</v>
      </c>
      <c r="B44" s="74">
        <f t="shared" si="8"/>
        <v>661500</v>
      </c>
      <c r="C44" s="74"/>
      <c r="D44" s="74">
        <v>661500</v>
      </c>
      <c r="E44" s="74"/>
      <c r="F44" s="74"/>
      <c r="G44" s="74"/>
    </row>
    <row r="45" spans="1:7" ht="18.75" customHeight="1" x14ac:dyDescent="0.25">
      <c r="A45" s="82" t="s">
        <v>240</v>
      </c>
      <c r="B45" s="74">
        <f t="shared" si="8"/>
        <v>857500</v>
      </c>
      <c r="C45" s="74"/>
      <c r="D45" s="74"/>
      <c r="E45" s="74">
        <v>857500</v>
      </c>
      <c r="F45" s="74"/>
      <c r="G45" s="74"/>
    </row>
  </sheetData>
  <mergeCells count="6">
    <mergeCell ref="G7:G8"/>
    <mergeCell ref="A6:A8"/>
    <mergeCell ref="B6:B8"/>
    <mergeCell ref="C6:E6"/>
    <mergeCell ref="C7:E7"/>
    <mergeCell ref="F7:F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0E278-C78F-4DC6-8D38-A69C4B921EF5}">
  <dimension ref="A1:Q26"/>
  <sheetViews>
    <sheetView tabSelected="1" workbookViewId="0">
      <selection activeCell="E7" sqref="E7"/>
    </sheetView>
  </sheetViews>
  <sheetFormatPr defaultRowHeight="15" x14ac:dyDescent="0.25"/>
  <cols>
    <col min="1" max="1" width="49.85546875" style="62" customWidth="1"/>
    <col min="2" max="3" width="16.140625" style="64" customWidth="1"/>
    <col min="4" max="5" width="13.5703125" style="64" customWidth="1"/>
    <col min="6" max="6" width="9.85546875" customWidth="1"/>
  </cols>
  <sheetData>
    <row r="1" spans="1:17" s="116" customFormat="1" ht="23.1" customHeight="1" x14ac:dyDescent="0.65">
      <c r="A1" s="164" t="s">
        <v>259</v>
      </c>
      <c r="B1" s="164"/>
      <c r="C1" s="164"/>
      <c r="D1" s="114"/>
      <c r="E1" s="114"/>
      <c r="F1" s="114"/>
      <c r="G1" s="114"/>
      <c r="H1" s="114"/>
      <c r="I1" s="114"/>
      <c r="J1" s="115"/>
      <c r="K1" s="2"/>
      <c r="L1" s="2"/>
      <c r="M1" s="2"/>
      <c r="N1" s="2"/>
      <c r="O1" s="2"/>
      <c r="P1" s="2"/>
      <c r="Q1" s="115"/>
    </row>
    <row r="2" spans="1:17" s="116" customFormat="1" ht="23.25" x14ac:dyDescent="0.65">
      <c r="A2" s="164"/>
      <c r="B2" s="164"/>
      <c r="C2" s="164"/>
      <c r="D2" s="114"/>
      <c r="E2" s="114"/>
      <c r="F2" s="114"/>
      <c r="G2" s="114"/>
      <c r="H2" s="114"/>
      <c r="I2" s="114"/>
      <c r="J2" s="115"/>
      <c r="K2" s="2"/>
      <c r="L2" s="2"/>
      <c r="M2" s="2"/>
      <c r="N2" s="2"/>
      <c r="O2" s="2"/>
      <c r="P2" s="2"/>
      <c r="Q2" s="115"/>
    </row>
    <row r="3" spans="1:17" s="116" customFormat="1" ht="23.25" x14ac:dyDescent="0.65">
      <c r="A3" s="165"/>
      <c r="B3" s="165"/>
      <c r="C3" s="165"/>
      <c r="D3" s="166" t="s">
        <v>262</v>
      </c>
      <c r="E3" s="166"/>
      <c r="F3" s="114"/>
      <c r="G3" s="114"/>
      <c r="H3" s="114"/>
      <c r="I3" s="114"/>
      <c r="J3" s="115"/>
      <c r="K3" s="2"/>
      <c r="L3" s="2"/>
      <c r="M3" s="2"/>
      <c r="N3" s="2"/>
      <c r="O3" s="2"/>
      <c r="P3" s="2"/>
      <c r="Q3" s="115"/>
    </row>
    <row r="4" spans="1:17" s="121" customFormat="1" ht="72.599999999999994" customHeight="1" x14ac:dyDescent="0.25">
      <c r="A4" s="118" t="s">
        <v>241</v>
      </c>
      <c r="B4" s="119" t="s">
        <v>261</v>
      </c>
      <c r="C4" s="120" t="s">
        <v>260</v>
      </c>
      <c r="D4" s="117"/>
      <c r="E4" s="117"/>
    </row>
    <row r="5" spans="1:17" x14ac:dyDescent="0.25">
      <c r="A5" s="90" t="s">
        <v>242</v>
      </c>
      <c r="B5" s="92">
        <f>SUM(B6:B7)</f>
        <v>19927186</v>
      </c>
      <c r="C5" s="92"/>
      <c r="E5"/>
    </row>
    <row r="6" spans="1:17" s="1" customFormat="1" x14ac:dyDescent="0.25">
      <c r="A6" s="93" t="s">
        <v>243</v>
      </c>
      <c r="B6" s="95">
        <v>19705983</v>
      </c>
      <c r="C6" s="95"/>
    </row>
    <row r="7" spans="1:17" x14ac:dyDescent="0.25">
      <c r="A7" s="93" t="s">
        <v>244</v>
      </c>
      <c r="B7" s="95">
        <v>221203</v>
      </c>
      <c r="C7" s="95"/>
      <c r="E7"/>
    </row>
    <row r="8" spans="1:17" x14ac:dyDescent="0.25">
      <c r="A8" s="90" t="s">
        <v>245</v>
      </c>
      <c r="B8" s="92">
        <f>SUM(B9:B10)</f>
        <v>29306146</v>
      </c>
      <c r="C8" s="92"/>
      <c r="E8"/>
    </row>
    <row r="9" spans="1:17" s="1" customFormat="1" x14ac:dyDescent="0.25">
      <c r="A9" s="90" t="s">
        <v>243</v>
      </c>
      <c r="B9" s="92">
        <v>17446841</v>
      </c>
      <c r="C9" s="92"/>
    </row>
    <row r="10" spans="1:17" s="1" customFormat="1" x14ac:dyDescent="0.25">
      <c r="A10" s="90" t="s">
        <v>246</v>
      </c>
      <c r="B10" s="92">
        <f>SUM(B11,B16)</f>
        <v>11859305</v>
      </c>
      <c r="C10" s="92"/>
    </row>
    <row r="11" spans="1:17" s="1" customFormat="1" x14ac:dyDescent="0.25">
      <c r="A11" s="93" t="s">
        <v>247</v>
      </c>
      <c r="B11" s="95">
        <f>SUM(B12,B15)</f>
        <v>6393655</v>
      </c>
      <c r="C11" s="95"/>
    </row>
    <row r="12" spans="1:17" x14ac:dyDescent="0.25">
      <c r="A12" s="93" t="s">
        <v>248</v>
      </c>
      <c r="B12" s="95">
        <f>SUM(B13:B14)</f>
        <v>5536155</v>
      </c>
      <c r="C12" s="95"/>
      <c r="E12"/>
    </row>
    <row r="13" spans="1:17" x14ac:dyDescent="0.25">
      <c r="A13" s="97" t="s">
        <v>249</v>
      </c>
      <c r="B13" s="95">
        <v>4874655</v>
      </c>
      <c r="C13" s="95"/>
      <c r="E13"/>
    </row>
    <row r="14" spans="1:17" x14ac:dyDescent="0.25">
      <c r="A14" s="97" t="s">
        <v>108</v>
      </c>
      <c r="B14" s="95">
        <v>661500</v>
      </c>
      <c r="C14" s="95"/>
      <c r="E14"/>
    </row>
    <row r="15" spans="1:17" x14ac:dyDescent="0.25">
      <c r="A15" s="97" t="s">
        <v>250</v>
      </c>
      <c r="B15" s="95">
        <v>857500</v>
      </c>
      <c r="C15" s="95"/>
      <c r="E15"/>
    </row>
    <row r="16" spans="1:17" x14ac:dyDescent="0.25">
      <c r="A16" s="99" t="s">
        <v>251</v>
      </c>
      <c r="B16" s="100">
        <v>5465650</v>
      </c>
      <c r="C16" s="100"/>
      <c r="E16"/>
    </row>
    <row r="17" spans="1:3" ht="19.5" x14ac:dyDescent="0.55000000000000004">
      <c r="A17" s="101" t="s">
        <v>252</v>
      </c>
      <c r="B17" s="103"/>
      <c r="C17" s="102">
        <v>2259142</v>
      </c>
    </row>
    <row r="18" spans="1:3" ht="19.5" x14ac:dyDescent="0.55000000000000004">
      <c r="A18" s="104" t="s">
        <v>253</v>
      </c>
      <c r="B18" s="106"/>
      <c r="C18" s="105">
        <v>-9378960</v>
      </c>
    </row>
    <row r="19" spans="1:3" ht="19.5" x14ac:dyDescent="0.55000000000000004">
      <c r="A19" s="101" t="s">
        <v>254</v>
      </c>
      <c r="B19" s="102"/>
      <c r="C19" s="102">
        <v>9378960</v>
      </c>
    </row>
    <row r="20" spans="1:3" ht="19.5" x14ac:dyDescent="0.55000000000000004">
      <c r="A20" s="107" t="s">
        <v>255</v>
      </c>
      <c r="B20" s="91"/>
      <c r="C20" s="108">
        <v>5137960</v>
      </c>
    </row>
    <row r="21" spans="1:3" x14ac:dyDescent="0.25">
      <c r="A21" s="109" t="s">
        <v>256</v>
      </c>
      <c r="B21" s="91"/>
      <c r="C21" s="110">
        <v>857500</v>
      </c>
    </row>
    <row r="22" spans="1:3" x14ac:dyDescent="0.25">
      <c r="A22" s="109" t="s">
        <v>251</v>
      </c>
      <c r="B22" s="91"/>
      <c r="C22" s="110">
        <v>5465650</v>
      </c>
    </row>
    <row r="23" spans="1:3" x14ac:dyDescent="0.25">
      <c r="A23" s="109" t="s">
        <v>106</v>
      </c>
      <c r="B23" s="94"/>
      <c r="C23" s="110">
        <v>-1185190</v>
      </c>
    </row>
    <row r="24" spans="1:3" x14ac:dyDescent="0.25">
      <c r="A24" s="107" t="s">
        <v>257</v>
      </c>
      <c r="B24" s="96"/>
      <c r="C24" s="111">
        <v>4241000</v>
      </c>
    </row>
    <row r="25" spans="1:3" x14ac:dyDescent="0.25">
      <c r="A25" s="112" t="s">
        <v>258</v>
      </c>
      <c r="B25" s="98"/>
      <c r="C25" s="110">
        <v>4241000</v>
      </c>
    </row>
    <row r="26" spans="1:3" x14ac:dyDescent="0.25">
      <c r="A26" s="113" t="s">
        <v>256</v>
      </c>
      <c r="B26" s="100"/>
      <c r="C26" s="100">
        <v>0</v>
      </c>
    </row>
  </sheetData>
  <mergeCells count="2">
    <mergeCell ref="A1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A1</vt:lpstr>
      <vt:lpstr>Table A2</vt:lpstr>
      <vt:lpstr>Table B1</vt:lpstr>
      <vt:lpstr>Table B1.1</vt:lpstr>
      <vt:lpstr>Table B2</vt:lpstr>
      <vt:lpstr>Table C1</vt:lpstr>
      <vt:lpstr>Table C2</vt:lpstr>
      <vt:lpstr>Table D</vt:lpstr>
      <vt:lpstr>Table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 Sophal</cp:lastModifiedBy>
  <dcterms:created xsi:type="dcterms:W3CDTF">2021-07-24T10:48:05Z</dcterms:created>
  <dcterms:modified xsi:type="dcterms:W3CDTF">2021-08-31T10:48:07Z</dcterms:modified>
</cp:coreProperties>
</file>